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kf1\Objcache\Objects\"/>
    </mc:Choice>
  </mc:AlternateContent>
  <bookViews>
    <workbookView xWindow="0" yWindow="75" windowWidth="23955" windowHeight="9285"/>
  </bookViews>
  <sheets>
    <sheet name="Plot_Attributes" sheetId="2" r:id="rId1"/>
    <sheet name="Seedlings&amp;Saplings" sheetId="1" r:id="rId2"/>
    <sheet name="Trees" sheetId="3" r:id="rId3"/>
  </sheets>
  <definedNames>
    <definedName name="_xlnm._FilterDatabase" localSheetId="1" hidden="1">'Seedlings&amp;Saplings'!$A$1:$AE$26</definedName>
    <definedName name="_xlnm._FilterDatabase" localSheetId="2" hidden="1">Trees!$A$1:$I$280</definedName>
  </definedNames>
  <calcPr calcId="162913"/>
</workbook>
</file>

<file path=xl/calcChain.xml><?xml version="1.0" encoding="utf-8"?>
<calcChain xmlns="http://schemas.openxmlformats.org/spreadsheetml/2006/main">
  <c r="AE3" i="1" l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" i="1"/>
  <c r="G109" i="3"/>
  <c r="G271" i="3"/>
  <c r="G92" i="3"/>
  <c r="G91" i="3"/>
  <c r="G13" i="3"/>
  <c r="G258" i="3"/>
  <c r="G160" i="3"/>
  <c r="G159" i="3"/>
  <c r="G108" i="3"/>
  <c r="G270" i="3"/>
  <c r="G269" i="3"/>
  <c r="G107" i="3"/>
  <c r="G158" i="3"/>
  <c r="E172" i="3"/>
  <c r="G172" i="3" s="1"/>
  <c r="E146" i="3"/>
  <c r="G146" i="3" s="1"/>
  <c r="E123" i="3"/>
  <c r="G123" i="3" s="1"/>
  <c r="E122" i="3"/>
  <c r="G122" i="3" s="1"/>
  <c r="E121" i="3"/>
  <c r="G121" i="3" s="1"/>
  <c r="E65" i="3"/>
  <c r="G65" i="3" s="1"/>
  <c r="E64" i="3"/>
  <c r="G64" i="3" s="1"/>
  <c r="E120" i="3"/>
  <c r="G120" i="3" s="1"/>
  <c r="E119" i="3"/>
  <c r="G119" i="3" s="1"/>
  <c r="E118" i="3"/>
  <c r="G118" i="3" s="1"/>
  <c r="E117" i="3"/>
  <c r="G117" i="3" s="1"/>
  <c r="E116" i="3"/>
  <c r="G116" i="3" s="1"/>
  <c r="E115" i="3"/>
  <c r="G115" i="3" s="1"/>
  <c r="E114" i="3"/>
  <c r="G114" i="3" s="1"/>
  <c r="E113" i="3"/>
  <c r="G113" i="3" s="1"/>
  <c r="G279" i="3"/>
  <c r="G268" i="3"/>
  <c r="G257" i="3"/>
  <c r="G256" i="3"/>
  <c r="G255" i="3"/>
  <c r="E251" i="3"/>
  <c r="G251" i="3" s="1"/>
  <c r="E229" i="3"/>
  <c r="G229" i="3" s="1"/>
  <c r="E171" i="3"/>
  <c r="G171" i="3" s="1"/>
  <c r="E170" i="3"/>
  <c r="G170" i="3" s="1"/>
  <c r="G161" i="3"/>
  <c r="H161" i="3" s="1"/>
  <c r="I161" i="3" s="1"/>
  <c r="E145" i="3"/>
  <c r="G145" i="3" s="1"/>
  <c r="E144" i="3"/>
  <c r="G144" i="3" s="1"/>
  <c r="E143" i="3"/>
  <c r="G143" i="3" s="1"/>
  <c r="E142" i="3"/>
  <c r="G142" i="3" s="1"/>
  <c r="E112" i="3"/>
  <c r="G112" i="3" s="1"/>
  <c r="G90" i="3"/>
  <c r="G89" i="3"/>
  <c r="G88" i="3"/>
  <c r="E74" i="3"/>
  <c r="G74" i="3" s="1"/>
  <c r="G28" i="3"/>
  <c r="G12" i="3"/>
  <c r="G278" i="3"/>
  <c r="G277" i="3"/>
  <c r="G276" i="3"/>
  <c r="G267" i="3"/>
  <c r="G266" i="3"/>
  <c r="G265" i="3"/>
  <c r="E250" i="3"/>
  <c r="G250" i="3" s="1"/>
  <c r="E249" i="3"/>
  <c r="G249" i="3" s="1"/>
  <c r="E248" i="3"/>
  <c r="G248" i="3" s="1"/>
  <c r="E247" i="3"/>
  <c r="G247" i="3" s="1"/>
  <c r="E169" i="3"/>
  <c r="G169" i="3" s="1"/>
  <c r="E168" i="3"/>
  <c r="G168" i="3" s="1"/>
  <c r="E167" i="3"/>
  <c r="G167" i="3" s="1"/>
  <c r="G157" i="3"/>
  <c r="G156" i="3"/>
  <c r="G155" i="3"/>
  <c r="E141" i="3"/>
  <c r="G141" i="3" s="1"/>
  <c r="E111" i="3"/>
  <c r="G111" i="3" s="1"/>
  <c r="G106" i="3"/>
  <c r="G105" i="3"/>
  <c r="G104" i="3"/>
  <c r="G87" i="3"/>
  <c r="G86" i="3"/>
  <c r="G85" i="3"/>
  <c r="G84" i="3"/>
  <c r="E73" i="3"/>
  <c r="G73" i="3" s="1"/>
  <c r="E63" i="3"/>
  <c r="G63" i="3" s="1"/>
  <c r="E62" i="3"/>
  <c r="G62" i="3" s="1"/>
  <c r="E61" i="3"/>
  <c r="G61" i="3" s="1"/>
  <c r="G27" i="3"/>
  <c r="G11" i="3"/>
  <c r="G275" i="3"/>
  <c r="G274" i="3"/>
  <c r="G264" i="3"/>
  <c r="E254" i="3"/>
  <c r="G254" i="3" s="1"/>
  <c r="E246" i="3"/>
  <c r="G246" i="3" s="1"/>
  <c r="E245" i="3"/>
  <c r="G245" i="3" s="1"/>
  <c r="E244" i="3"/>
  <c r="G244" i="3" s="1"/>
  <c r="E243" i="3"/>
  <c r="G243" i="3" s="1"/>
  <c r="E242" i="3"/>
  <c r="G242" i="3" s="1"/>
  <c r="E175" i="3"/>
  <c r="G175" i="3" s="1"/>
  <c r="E174" i="3"/>
  <c r="G174" i="3" s="1"/>
  <c r="E140" i="3"/>
  <c r="G140" i="3" s="1"/>
  <c r="E139" i="3"/>
  <c r="G139" i="3" s="1"/>
  <c r="E138" i="3"/>
  <c r="G138" i="3" s="1"/>
  <c r="E137" i="3"/>
  <c r="G137" i="3" s="1"/>
  <c r="G83" i="3"/>
  <c r="G82" i="3"/>
  <c r="G81" i="3"/>
  <c r="G80" i="3"/>
  <c r="E60" i="3"/>
  <c r="G60" i="3" s="1"/>
  <c r="E59" i="3"/>
  <c r="G59" i="3" s="1"/>
  <c r="E58" i="3"/>
  <c r="G58" i="3" s="1"/>
  <c r="G10" i="3"/>
  <c r="G9" i="3"/>
  <c r="G8" i="3"/>
  <c r="G7" i="3"/>
  <c r="G273" i="3"/>
  <c r="G103" i="3"/>
  <c r="E72" i="3"/>
  <c r="G72" i="3" s="1"/>
  <c r="E71" i="3"/>
  <c r="G71" i="3" s="1"/>
  <c r="E70" i="3"/>
  <c r="G70" i="3" s="1"/>
  <c r="G102" i="3"/>
  <c r="G98" i="3"/>
  <c r="G154" i="3"/>
  <c r="E57" i="3"/>
  <c r="G57" i="3" s="1"/>
  <c r="E166" i="3"/>
  <c r="G166" i="3" s="1"/>
  <c r="E52" i="3"/>
  <c r="G52" i="3" s="1"/>
  <c r="E51" i="3"/>
  <c r="G51" i="3" s="1"/>
  <c r="E50" i="3"/>
  <c r="G50" i="3" s="1"/>
  <c r="E49" i="3"/>
  <c r="G49" i="3" s="1"/>
  <c r="G263" i="3"/>
  <c r="G262" i="3"/>
  <c r="G261" i="3"/>
  <c r="G134" i="3"/>
  <c r="G133" i="3"/>
  <c r="G272" i="3"/>
  <c r="H272" i="3" s="1"/>
  <c r="I272" i="3" s="1"/>
  <c r="G173" i="3"/>
  <c r="H173" i="3" s="1"/>
  <c r="I173" i="3" s="1"/>
  <c r="G132" i="3"/>
  <c r="G131" i="3"/>
  <c r="G130" i="3"/>
  <c r="G260" i="3"/>
  <c r="G153" i="3"/>
  <c r="G129" i="3"/>
  <c r="G128" i="3"/>
  <c r="G127" i="3"/>
  <c r="G126" i="3"/>
  <c r="G125" i="3"/>
  <c r="G124" i="3"/>
  <c r="E48" i="3"/>
  <c r="G48" i="3" s="1"/>
  <c r="E47" i="3"/>
  <c r="G47" i="3" s="1"/>
  <c r="E46" i="3"/>
  <c r="G46" i="3" s="1"/>
  <c r="E236" i="3"/>
  <c r="G236" i="3" s="1"/>
  <c r="E101" i="3"/>
  <c r="G101" i="3" s="1"/>
  <c r="G100" i="3"/>
  <c r="G9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E165" i="3"/>
  <c r="G165" i="3" s="1"/>
  <c r="E79" i="3"/>
  <c r="G79" i="3" s="1"/>
  <c r="G39" i="3"/>
  <c r="G211" i="3"/>
  <c r="G164" i="3"/>
  <c r="G152" i="3"/>
  <c r="E148" i="3"/>
  <c r="G148" i="3" s="1"/>
  <c r="G97" i="3"/>
  <c r="G78" i="3"/>
  <c r="G210" i="3"/>
  <c r="G38" i="3"/>
  <c r="G37" i="3"/>
  <c r="G36" i="3"/>
  <c r="E35" i="3"/>
  <c r="G35" i="3" s="1"/>
  <c r="E34" i="3"/>
  <c r="G34" i="3" s="1"/>
  <c r="E33" i="3"/>
  <c r="G33" i="3" s="1"/>
  <c r="E209" i="3"/>
  <c r="G209" i="3" s="1"/>
  <c r="G208" i="3"/>
  <c r="E207" i="3"/>
  <c r="G207" i="3" s="1"/>
  <c r="E206" i="3"/>
  <c r="G206" i="3" s="1"/>
  <c r="E151" i="3"/>
  <c r="G151" i="3" s="1"/>
  <c r="E136" i="3"/>
  <c r="G136" i="3" s="1"/>
  <c r="E110" i="3"/>
  <c r="G110" i="3" s="1"/>
  <c r="E45" i="3"/>
  <c r="G45" i="3" s="1"/>
  <c r="E241" i="3"/>
  <c r="G241" i="3" s="1"/>
  <c r="E205" i="3"/>
  <c r="G205" i="3" s="1"/>
  <c r="E204" i="3"/>
  <c r="G204" i="3" s="1"/>
  <c r="G203" i="3"/>
  <c r="E202" i="3"/>
  <c r="G202" i="3" s="1"/>
  <c r="E69" i="3"/>
  <c r="G69" i="3" s="1"/>
  <c r="E253" i="3"/>
  <c r="G253" i="3" s="1"/>
  <c r="E201" i="3"/>
  <c r="G201" i="3" s="1"/>
  <c r="E200" i="3"/>
  <c r="G200" i="3" s="1"/>
  <c r="E199" i="3"/>
  <c r="G199" i="3" s="1"/>
  <c r="G198" i="3"/>
  <c r="E197" i="3"/>
  <c r="G197" i="3" s="1"/>
  <c r="E196" i="3"/>
  <c r="G196" i="3" s="1"/>
  <c r="G96" i="3"/>
  <c r="G68" i="3"/>
  <c r="G67" i="3"/>
  <c r="E259" i="3"/>
  <c r="G259" i="3" s="1"/>
  <c r="E252" i="3"/>
  <c r="G252" i="3" s="1"/>
  <c r="E240" i="3"/>
  <c r="G240" i="3" s="1"/>
  <c r="E239" i="3"/>
  <c r="G239" i="3" s="1"/>
  <c r="G238" i="3"/>
  <c r="G237" i="3"/>
  <c r="G235" i="3"/>
  <c r="E234" i="3"/>
  <c r="G234" i="3" s="1"/>
  <c r="E233" i="3"/>
  <c r="G233" i="3" s="1"/>
  <c r="E195" i="3"/>
  <c r="G195" i="3" s="1"/>
  <c r="E194" i="3"/>
  <c r="G194" i="3" s="1"/>
  <c r="E193" i="3"/>
  <c r="G193" i="3" s="1"/>
  <c r="E192" i="3"/>
  <c r="G192" i="3" s="1"/>
  <c r="E191" i="3"/>
  <c r="G191" i="3" s="1"/>
  <c r="E190" i="3"/>
  <c r="G190" i="3" s="1"/>
  <c r="E189" i="3"/>
  <c r="G189" i="3" s="1"/>
  <c r="E188" i="3"/>
  <c r="G188" i="3" s="1"/>
  <c r="E187" i="3"/>
  <c r="G187" i="3" s="1"/>
  <c r="E186" i="3"/>
  <c r="G186" i="3" s="1"/>
  <c r="G185" i="3"/>
  <c r="G184" i="3"/>
  <c r="G150" i="3"/>
  <c r="E149" i="3"/>
  <c r="G149" i="3" s="1"/>
  <c r="G147" i="3"/>
  <c r="H148" i="3" s="1"/>
  <c r="I148" i="3" s="1"/>
  <c r="G135" i="3"/>
  <c r="G95" i="3"/>
  <c r="G94" i="3"/>
  <c r="G93" i="3"/>
  <c r="G77" i="3"/>
  <c r="E76" i="3"/>
  <c r="G76" i="3" s="1"/>
  <c r="E75" i="3"/>
  <c r="G75" i="3" s="1"/>
  <c r="E56" i="3"/>
  <c r="G56" i="3" s="1"/>
  <c r="E55" i="3"/>
  <c r="G55" i="3" s="1"/>
  <c r="E54" i="3"/>
  <c r="G54" i="3" s="1"/>
  <c r="E44" i="3"/>
  <c r="G44" i="3" s="1"/>
  <c r="E43" i="3"/>
  <c r="G43" i="3" s="1"/>
  <c r="E42" i="3"/>
  <c r="G42" i="3" s="1"/>
  <c r="G41" i="3"/>
  <c r="G40" i="3"/>
  <c r="G32" i="3"/>
  <c r="G31" i="3"/>
  <c r="G30" i="3"/>
  <c r="G29" i="3"/>
  <c r="G6" i="3"/>
  <c r="G5" i="3"/>
  <c r="G4" i="3"/>
  <c r="G3" i="3"/>
  <c r="G2" i="3"/>
  <c r="G232" i="3"/>
  <c r="G231" i="3"/>
  <c r="G230" i="3"/>
  <c r="E183" i="3"/>
  <c r="G183" i="3" s="1"/>
  <c r="E182" i="3"/>
  <c r="G182" i="3" s="1"/>
  <c r="E181" i="3"/>
  <c r="G181" i="3" s="1"/>
  <c r="E180" i="3"/>
  <c r="G180" i="3" s="1"/>
  <c r="E179" i="3"/>
  <c r="G179" i="3" s="1"/>
  <c r="E178" i="3"/>
  <c r="G178" i="3" s="1"/>
  <c r="E177" i="3"/>
  <c r="G177" i="3" s="1"/>
  <c r="E176" i="3"/>
  <c r="G176" i="3" s="1"/>
  <c r="E163" i="3"/>
  <c r="G163" i="3" s="1"/>
  <c r="E162" i="3"/>
  <c r="G162" i="3" s="1"/>
  <c r="E66" i="3"/>
  <c r="G66" i="3" s="1"/>
  <c r="G26" i="3"/>
  <c r="G25" i="3"/>
  <c r="G24" i="3"/>
  <c r="G23" i="3"/>
  <c r="G22" i="3"/>
  <c r="G21" i="3"/>
  <c r="G20" i="3"/>
  <c r="G19" i="3"/>
  <c r="G18" i="3"/>
  <c r="G17" i="3"/>
  <c r="G16" i="3"/>
  <c r="G15" i="3"/>
  <c r="E53" i="3"/>
  <c r="G53" i="3" s="1"/>
  <c r="G14" i="3"/>
  <c r="H271" i="3" l="1"/>
  <c r="I271" i="3" s="1"/>
  <c r="H175" i="3"/>
  <c r="I175" i="3" s="1"/>
  <c r="H65" i="3"/>
  <c r="I65" i="3" s="1"/>
  <c r="H160" i="3"/>
  <c r="I160" i="3" s="1"/>
  <c r="H236" i="3"/>
  <c r="I236" i="3" s="1"/>
  <c r="H39" i="3"/>
  <c r="I39" i="3" s="1"/>
  <c r="H92" i="3"/>
  <c r="I92" i="3" s="1"/>
  <c r="H229" i="3"/>
  <c r="I229" i="3" s="1"/>
  <c r="H146" i="3"/>
  <c r="I146" i="3" s="1"/>
  <c r="H28" i="3"/>
  <c r="I28" i="3" s="1"/>
  <c r="G280" i="3"/>
  <c r="H13" i="3"/>
  <c r="H98" i="3"/>
  <c r="I98" i="3" s="1"/>
  <c r="H251" i="3"/>
  <c r="I251" i="3" s="1"/>
  <c r="H258" i="3"/>
  <c r="I258" i="3" s="1"/>
  <c r="H123" i="3"/>
  <c r="I123" i="3" s="1"/>
  <c r="H109" i="3"/>
  <c r="I109" i="3" s="1"/>
  <c r="H52" i="3"/>
  <c r="I52" i="3" s="1"/>
  <c r="H74" i="3"/>
  <c r="I74" i="3" s="1"/>
  <c r="H172" i="3"/>
  <c r="I172" i="3" s="1"/>
  <c r="H134" i="3"/>
  <c r="I134" i="3" s="1"/>
  <c r="H279" i="3"/>
  <c r="I279" i="3" s="1"/>
  <c r="I13" i="3" l="1"/>
  <c r="H280" i="3"/>
  <c r="I280" i="3" s="1"/>
</calcChain>
</file>

<file path=xl/sharedStrings.xml><?xml version="1.0" encoding="utf-8"?>
<sst xmlns="http://schemas.openxmlformats.org/spreadsheetml/2006/main" count="961" uniqueCount="153">
  <si>
    <t>Downy_Birch_seedlings_unbrowsed</t>
  </si>
  <si>
    <t>Downy_Birch_seedlings_browsed</t>
  </si>
  <si>
    <t>Downy_Birch_small_saplings_unbrowsed</t>
  </si>
  <si>
    <t>Downy_Birch_small_saplings_browsed</t>
  </si>
  <si>
    <t>Downy_Birch_large_saplings_unbrowsed</t>
  </si>
  <si>
    <t>Downy_Birch_large_saplings_browsed</t>
  </si>
  <si>
    <t>Rowan_seedlings_unbrowsed</t>
  </si>
  <si>
    <t>Rowan_seedlings_browsed</t>
  </si>
  <si>
    <t>Rowan_small_saplings_unbrowsed</t>
  </si>
  <si>
    <t>Rowan_small_saplings_browsed</t>
  </si>
  <si>
    <t>Rowan_large_saplings_unbrowsed</t>
  </si>
  <si>
    <t>Rowan_large_saplings_browsed</t>
  </si>
  <si>
    <t>Hazel_seedlings_unbrowsed</t>
  </si>
  <si>
    <t>Hazel_seedlings_browsed</t>
  </si>
  <si>
    <t>Hazel_small_saplings_unbrowsed</t>
  </si>
  <si>
    <t>Hazel_small_saplings_browsed</t>
  </si>
  <si>
    <t>Holly_seedlings_unbrowsed</t>
  </si>
  <si>
    <t>Holly_seedlings_browsed</t>
  </si>
  <si>
    <t>Sessile_Oak_seedlings_unbrowsed</t>
  </si>
  <si>
    <t>Sessile_Oak_seedlings_browsed</t>
  </si>
  <si>
    <t>Sessile_Oak_small_saplings_unbrowsed</t>
  </si>
  <si>
    <t>Sessile_Oak_small_saplings_browsed</t>
  </si>
  <si>
    <t>Sessile_Oak_large_saplings_unbrowsed</t>
  </si>
  <si>
    <t>Sessile_Oak_large_saplings_browsed</t>
  </si>
  <si>
    <t>Beech_seedlings_unbrowsed</t>
  </si>
  <si>
    <t>Beech_seedlings_browsed</t>
  </si>
  <si>
    <t>Hawthorn_seedlings_unbrowsed</t>
  </si>
  <si>
    <t>Hawthorn_seedlings_browsed</t>
  </si>
  <si>
    <t>Plot_UID</t>
  </si>
  <si>
    <t>tag</t>
  </si>
  <si>
    <t>DMG</t>
  </si>
  <si>
    <t>Date</t>
  </si>
  <si>
    <t>Surveyor</t>
  </si>
  <si>
    <t>Easting</t>
  </si>
  <si>
    <t>Northing</t>
  </si>
  <si>
    <t>Notes</t>
  </si>
  <si>
    <t>DD1</t>
  </si>
  <si>
    <t>East Loch Shiel</t>
  </si>
  <si>
    <t>ADH</t>
  </si>
  <si>
    <t>3882/3</t>
  </si>
  <si>
    <t>WSW/NE</t>
  </si>
  <si>
    <t>H</t>
  </si>
  <si>
    <t>L</t>
  </si>
  <si>
    <t>oak sapling on inaccessible ledge</t>
  </si>
  <si>
    <t>DD2</t>
  </si>
  <si>
    <t>FM</t>
  </si>
  <si>
    <t>833/834</t>
  </si>
  <si>
    <t>E</t>
  </si>
  <si>
    <t>M</t>
  </si>
  <si>
    <t>NA</t>
  </si>
  <si>
    <t>H/M</t>
  </si>
  <si>
    <t>U</t>
  </si>
  <si>
    <t>DD3</t>
  </si>
  <si>
    <t>825/826</t>
  </si>
  <si>
    <t>SE</t>
  </si>
  <si>
    <t>NP</t>
  </si>
  <si>
    <t>DD4</t>
  </si>
  <si>
    <t>NNE</t>
  </si>
  <si>
    <t>DD5</t>
  </si>
  <si>
    <t>3598/9</t>
  </si>
  <si>
    <t>SSW/NE</t>
  </si>
  <si>
    <t>DD6</t>
  </si>
  <si>
    <t>NR</t>
  </si>
  <si>
    <t>GR</t>
  </si>
  <si>
    <t>S</t>
  </si>
  <si>
    <t>VH</t>
  </si>
  <si>
    <t>DD7</t>
  </si>
  <si>
    <t>3880/1</t>
  </si>
  <si>
    <t>ENE/SW</t>
  </si>
  <si>
    <t>DD8</t>
  </si>
  <si>
    <t>3888/9</t>
  </si>
  <si>
    <t>NE/S</t>
  </si>
  <si>
    <t>VH/H</t>
  </si>
  <si>
    <t>DD9</t>
  </si>
  <si>
    <t>821/822</t>
  </si>
  <si>
    <t>DD10</t>
  </si>
  <si>
    <t>TE</t>
  </si>
  <si>
    <t>1662 1663</t>
  </si>
  <si>
    <t>both se</t>
  </si>
  <si>
    <t>DD11</t>
  </si>
  <si>
    <t>827/828</t>
  </si>
  <si>
    <t>DD12</t>
  </si>
  <si>
    <t>3596/7</t>
  </si>
  <si>
    <t>NE/SW</t>
  </si>
  <si>
    <t>DD13</t>
  </si>
  <si>
    <t>829/830</t>
  </si>
  <si>
    <t>DD14</t>
  </si>
  <si>
    <t>3890/1</t>
  </si>
  <si>
    <t>DD15</t>
  </si>
  <si>
    <t>823/824</t>
  </si>
  <si>
    <t>NW</t>
  </si>
  <si>
    <t>DD16</t>
  </si>
  <si>
    <t>1660 1661</t>
  </si>
  <si>
    <t>both nw</t>
  </si>
  <si>
    <t>DD17</t>
  </si>
  <si>
    <t>3884/5</t>
  </si>
  <si>
    <t>WSW/ENE</t>
  </si>
  <si>
    <t>DD18</t>
  </si>
  <si>
    <t>DD19</t>
  </si>
  <si>
    <t>1658 1659</t>
  </si>
  <si>
    <t>DD20</t>
  </si>
  <si>
    <t>831/832</t>
  </si>
  <si>
    <t>DD21</t>
  </si>
  <si>
    <t>WSW</t>
  </si>
  <si>
    <t>DD22</t>
  </si>
  <si>
    <t>3878/9</t>
  </si>
  <si>
    <t>SW/E</t>
  </si>
  <si>
    <t>DD23</t>
  </si>
  <si>
    <t>819/820</t>
  </si>
  <si>
    <t>DD24</t>
  </si>
  <si>
    <t>3886/7</t>
  </si>
  <si>
    <t>S/N</t>
  </si>
  <si>
    <t>DD25</t>
  </si>
  <si>
    <t>817/818</t>
  </si>
  <si>
    <t>basal_shoot_browsing</t>
  </si>
  <si>
    <t>epicormic_shoot_browsing</t>
  </si>
  <si>
    <t>seedlings&amp;sapling_browsing</t>
  </si>
  <si>
    <t>preferentially_grazed_species_browsing</t>
  </si>
  <si>
    <t>Browsing_sward</t>
  </si>
  <si>
    <t>bark_stripping</t>
  </si>
  <si>
    <t>Photo_number</t>
  </si>
  <si>
    <t>Photo_direction</t>
  </si>
  <si>
    <t>Overall_Herbivore_Impact</t>
  </si>
  <si>
    <t>Plot_radius</t>
  </si>
  <si>
    <t>&gt;30</t>
  </si>
  <si>
    <t>&gt;20</t>
  </si>
  <si>
    <t>Species</t>
  </si>
  <si>
    <t>Life-stage</t>
  </si>
  <si>
    <t>Alnus glutinosa</t>
  </si>
  <si>
    <t>Betula pubescens</t>
  </si>
  <si>
    <t>24,15</t>
  </si>
  <si>
    <t>16,18</t>
  </si>
  <si>
    <t>4-6</t>
  </si>
  <si>
    <t>Corylus avellana</t>
  </si>
  <si>
    <t>8,8</t>
  </si>
  <si>
    <t>10,10,12</t>
  </si>
  <si>
    <t>Fagus sylvatica</t>
  </si>
  <si>
    <t>Fraxinus excelsior</t>
  </si>
  <si>
    <t>Ilex aquifolium</t>
  </si>
  <si>
    <t>Picea sitchensis</t>
  </si>
  <si>
    <t>Pinus sylvestris</t>
  </si>
  <si>
    <t>Quercus petraea</t>
  </si>
  <si>
    <t>27,16</t>
  </si>
  <si>
    <t>Sorbus aucuparia</t>
  </si>
  <si>
    <t>7,7</t>
  </si>
  <si>
    <t>unidentifed species</t>
  </si>
  <si>
    <t>Plot_radius(m)</t>
  </si>
  <si>
    <t>Basal area for plot</t>
  </si>
  <si>
    <t>Basal Area m2</t>
  </si>
  <si>
    <t>Plot UID</t>
  </si>
  <si>
    <t>Circumference (cm)</t>
  </si>
  <si>
    <t>dbh (cm)</t>
  </si>
  <si>
    <t>Basal area/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</si>
</sst>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" fontId="3" fillId="0" borderId="4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" fontId="1" fillId="0" borderId="1" xfId="0" quotePrefix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0" fillId="0" borderId="0" xfId="0" applyNumberFormat="1"/>
    <xf numFmtId="165" fontId="1" fillId="0" borderId="0" xfId="0" applyNumberFormat="1" applyFont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2.xml" Id="Rce8dfcb364ae472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>
      <selection activeCell="A3" sqref="A3:XFD5"/>
    </sheetView>
  </sheetViews>
  <sheetFormatPr defaultRowHeight="15" x14ac:dyDescent="0.25"/>
  <cols>
    <col min="1" max="1" width="8.7109375" bestFit="1" customWidth="1"/>
    <col min="2" max="2" width="4" style="14" bestFit="1" customWidth="1"/>
    <col min="3" max="3" width="18.42578125" customWidth="1"/>
    <col min="4" max="4" width="11" customWidth="1"/>
    <col min="11" max="11" width="12.140625" customWidth="1"/>
    <col min="12" max="12" width="9.7109375" customWidth="1"/>
    <col min="13" max="13" width="10.85546875" customWidth="1"/>
    <col min="14" max="14" width="13.5703125" customWidth="1"/>
    <col min="16" max="16" width="9.5703125" customWidth="1"/>
    <col min="17" max="17" width="10.85546875" customWidth="1"/>
    <col min="18" max="18" width="33.85546875" customWidth="1"/>
  </cols>
  <sheetData>
    <row r="1" spans="1:18" ht="45" customHeight="1" x14ac:dyDescent="0.25">
      <c r="A1" s="13" t="s">
        <v>28</v>
      </c>
      <c r="B1" s="13" t="s">
        <v>29</v>
      </c>
      <c r="C1" s="29" t="s">
        <v>30</v>
      </c>
      <c r="D1" s="29" t="s">
        <v>31</v>
      </c>
      <c r="E1" s="29" t="s">
        <v>32</v>
      </c>
      <c r="F1" s="30" t="s">
        <v>33</v>
      </c>
      <c r="G1" s="30" t="s">
        <v>34</v>
      </c>
      <c r="H1" s="30" t="s">
        <v>146</v>
      </c>
      <c r="I1" s="30" t="s">
        <v>120</v>
      </c>
      <c r="J1" s="30" t="s">
        <v>121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30" t="s">
        <v>119</v>
      </c>
      <c r="Q1" s="30" t="s">
        <v>122</v>
      </c>
      <c r="R1" s="31" t="s">
        <v>35</v>
      </c>
    </row>
    <row r="2" spans="1:18" x14ac:dyDescent="0.25">
      <c r="A2" s="3" t="s">
        <v>36</v>
      </c>
      <c r="B2" s="3">
        <v>623</v>
      </c>
      <c r="C2" s="4" t="s">
        <v>37</v>
      </c>
      <c r="D2" s="5">
        <v>43320</v>
      </c>
      <c r="E2" s="5" t="s">
        <v>38</v>
      </c>
      <c r="F2" s="6">
        <v>204810</v>
      </c>
      <c r="G2" s="6">
        <v>770035</v>
      </c>
      <c r="H2" s="6">
        <v>12.6</v>
      </c>
      <c r="I2" s="6" t="s">
        <v>39</v>
      </c>
      <c r="J2" s="6" t="s">
        <v>40</v>
      </c>
      <c r="K2" s="6" t="s">
        <v>41</v>
      </c>
      <c r="L2" s="6" t="s">
        <v>41</v>
      </c>
      <c r="M2" s="6" t="s">
        <v>41</v>
      </c>
      <c r="N2" s="6" t="s">
        <v>41</v>
      </c>
      <c r="O2" s="6" t="s">
        <v>42</v>
      </c>
      <c r="P2" s="6" t="s">
        <v>42</v>
      </c>
      <c r="Q2" s="6" t="s">
        <v>41</v>
      </c>
      <c r="R2" s="7" t="s">
        <v>43</v>
      </c>
    </row>
    <row r="3" spans="1:18" x14ac:dyDescent="0.25">
      <c r="A3" s="3" t="s">
        <v>44</v>
      </c>
      <c r="B3" s="3">
        <v>156</v>
      </c>
      <c r="C3" s="4" t="s">
        <v>37</v>
      </c>
      <c r="D3" s="5">
        <v>43209</v>
      </c>
      <c r="E3" s="5" t="s">
        <v>45</v>
      </c>
      <c r="F3" s="8">
        <v>205628</v>
      </c>
      <c r="G3" s="8">
        <v>770785</v>
      </c>
      <c r="H3" s="6">
        <v>12.6</v>
      </c>
      <c r="I3" s="6" t="s">
        <v>46</v>
      </c>
      <c r="J3" s="6" t="s">
        <v>47</v>
      </c>
      <c r="K3" s="6" t="s">
        <v>48</v>
      </c>
      <c r="L3" s="6" t="s">
        <v>49</v>
      </c>
      <c r="M3" s="6" t="s">
        <v>50</v>
      </c>
      <c r="N3" s="6" t="s">
        <v>48</v>
      </c>
      <c r="O3" s="6" t="s">
        <v>51</v>
      </c>
      <c r="P3" s="6" t="s">
        <v>51</v>
      </c>
      <c r="Q3" s="6" t="s">
        <v>48</v>
      </c>
      <c r="R3" s="9"/>
    </row>
    <row r="4" spans="1:18" x14ac:dyDescent="0.25">
      <c r="A4" s="3" t="s">
        <v>52</v>
      </c>
      <c r="B4" s="3">
        <v>161</v>
      </c>
      <c r="C4" s="4" t="s">
        <v>37</v>
      </c>
      <c r="D4" s="5">
        <v>43209</v>
      </c>
      <c r="E4" s="5" t="s">
        <v>45</v>
      </c>
      <c r="F4" s="8">
        <v>205383</v>
      </c>
      <c r="G4" s="8">
        <v>771116</v>
      </c>
      <c r="H4" s="6">
        <v>12.6</v>
      </c>
      <c r="I4" s="6" t="s">
        <v>53</v>
      </c>
      <c r="J4" s="6" t="s">
        <v>54</v>
      </c>
      <c r="K4" s="6" t="s">
        <v>49</v>
      </c>
      <c r="L4" s="6" t="s">
        <v>49</v>
      </c>
      <c r="M4" s="10" t="s">
        <v>55</v>
      </c>
      <c r="N4" s="6" t="s">
        <v>41</v>
      </c>
      <c r="O4" s="6" t="s">
        <v>51</v>
      </c>
      <c r="P4" s="6" t="s">
        <v>48</v>
      </c>
      <c r="Q4" s="6" t="s">
        <v>41</v>
      </c>
      <c r="R4" s="9"/>
    </row>
    <row r="5" spans="1:18" x14ac:dyDescent="0.25">
      <c r="A5" s="3" t="s">
        <v>56</v>
      </c>
      <c r="B5" s="3">
        <v>946</v>
      </c>
      <c r="C5" s="4" t="s">
        <v>37</v>
      </c>
      <c r="D5" s="5">
        <v>43209</v>
      </c>
      <c r="E5" s="5" t="s">
        <v>38</v>
      </c>
      <c r="F5" s="8">
        <v>204457</v>
      </c>
      <c r="G5" s="8">
        <v>769911</v>
      </c>
      <c r="H5" s="6">
        <v>12.6</v>
      </c>
      <c r="I5" s="6">
        <v>3600</v>
      </c>
      <c r="J5" s="6" t="s">
        <v>57</v>
      </c>
      <c r="K5" s="6" t="s">
        <v>41</v>
      </c>
      <c r="L5" s="6" t="s">
        <v>41</v>
      </c>
      <c r="M5" s="10" t="s">
        <v>55</v>
      </c>
      <c r="N5" s="6" t="s">
        <v>41</v>
      </c>
      <c r="O5" s="6" t="s">
        <v>51</v>
      </c>
      <c r="P5" s="6" t="s">
        <v>42</v>
      </c>
      <c r="Q5" s="6" t="s">
        <v>41</v>
      </c>
      <c r="R5" s="9"/>
    </row>
    <row r="6" spans="1:18" x14ac:dyDescent="0.25">
      <c r="A6" s="3" t="s">
        <v>58</v>
      </c>
      <c r="B6" s="3">
        <v>141</v>
      </c>
      <c r="C6" s="4" t="s">
        <v>37</v>
      </c>
      <c r="D6" s="5">
        <v>43209</v>
      </c>
      <c r="E6" s="5" t="s">
        <v>38</v>
      </c>
      <c r="F6" s="8">
        <v>204515</v>
      </c>
      <c r="G6" s="8">
        <v>769779</v>
      </c>
      <c r="H6" s="6">
        <v>12.6</v>
      </c>
      <c r="I6" s="6" t="s">
        <v>59</v>
      </c>
      <c r="J6" s="6" t="s">
        <v>60</v>
      </c>
      <c r="K6" s="6" t="s">
        <v>41</v>
      </c>
      <c r="L6" s="6" t="s">
        <v>41</v>
      </c>
      <c r="M6" s="6" t="s">
        <v>41</v>
      </c>
      <c r="N6" s="6" t="s">
        <v>41</v>
      </c>
      <c r="O6" s="6" t="s">
        <v>51</v>
      </c>
      <c r="P6" s="6" t="s">
        <v>42</v>
      </c>
      <c r="Q6" s="6" t="s">
        <v>41</v>
      </c>
      <c r="R6" s="9"/>
    </row>
    <row r="7" spans="1:18" x14ac:dyDescent="0.25">
      <c r="A7" s="3" t="s">
        <v>61</v>
      </c>
      <c r="B7" s="3" t="s">
        <v>62</v>
      </c>
      <c r="C7" s="4" t="s">
        <v>37</v>
      </c>
      <c r="D7" s="5">
        <v>43210</v>
      </c>
      <c r="E7" s="5" t="s">
        <v>63</v>
      </c>
      <c r="F7" s="8">
        <v>204979</v>
      </c>
      <c r="G7" s="8">
        <v>770264</v>
      </c>
      <c r="H7" s="10">
        <v>12.6</v>
      </c>
      <c r="I7" s="10">
        <v>1</v>
      </c>
      <c r="J7" s="10" t="s">
        <v>64</v>
      </c>
      <c r="K7" s="10" t="s">
        <v>41</v>
      </c>
      <c r="L7" s="10" t="s">
        <v>48</v>
      </c>
      <c r="M7" s="10" t="s">
        <v>65</v>
      </c>
      <c r="N7" s="10" t="s">
        <v>55</v>
      </c>
      <c r="O7" s="10" t="s">
        <v>49</v>
      </c>
      <c r="P7" s="10" t="s">
        <v>49</v>
      </c>
      <c r="Q7" s="10" t="s">
        <v>41</v>
      </c>
      <c r="R7" s="9"/>
    </row>
    <row r="8" spans="1:18" x14ac:dyDescent="0.25">
      <c r="A8" s="3" t="s">
        <v>66</v>
      </c>
      <c r="B8" s="3">
        <v>608</v>
      </c>
      <c r="C8" s="4" t="s">
        <v>37</v>
      </c>
      <c r="D8" s="5">
        <v>43320</v>
      </c>
      <c r="E8" s="5" t="s">
        <v>38</v>
      </c>
      <c r="F8" s="6">
        <v>204861</v>
      </c>
      <c r="G8" s="6">
        <v>770070</v>
      </c>
      <c r="H8" s="6">
        <v>12.6</v>
      </c>
      <c r="I8" s="6" t="s">
        <v>67</v>
      </c>
      <c r="J8" s="6" t="s">
        <v>68</v>
      </c>
      <c r="K8" s="6" t="s">
        <v>41</v>
      </c>
      <c r="L8" s="6" t="s">
        <v>41</v>
      </c>
      <c r="M8" s="6" t="s">
        <v>41</v>
      </c>
      <c r="N8" s="6" t="s">
        <v>41</v>
      </c>
      <c r="O8" s="6" t="s">
        <v>42</v>
      </c>
      <c r="P8" s="6" t="s">
        <v>42</v>
      </c>
      <c r="Q8" s="6" t="s">
        <v>41</v>
      </c>
      <c r="R8" s="9"/>
    </row>
    <row r="9" spans="1:18" x14ac:dyDescent="0.25">
      <c r="A9" s="3" t="s">
        <v>69</v>
      </c>
      <c r="B9" s="3">
        <v>213</v>
      </c>
      <c r="C9" s="4" t="s">
        <v>37</v>
      </c>
      <c r="D9" s="5">
        <v>43320</v>
      </c>
      <c r="E9" s="5" t="s">
        <v>38</v>
      </c>
      <c r="F9" s="6">
        <v>204705</v>
      </c>
      <c r="G9" s="6">
        <v>769812</v>
      </c>
      <c r="H9" s="6">
        <v>12.6</v>
      </c>
      <c r="I9" s="11" t="s">
        <v>70</v>
      </c>
      <c r="J9" s="6" t="s">
        <v>71</v>
      </c>
      <c r="K9" s="6" t="s">
        <v>55</v>
      </c>
      <c r="L9" s="6" t="s">
        <v>55</v>
      </c>
      <c r="M9" s="6" t="s">
        <v>65</v>
      </c>
      <c r="N9" s="6" t="s">
        <v>41</v>
      </c>
      <c r="O9" s="6" t="s">
        <v>42</v>
      </c>
      <c r="P9" s="6" t="s">
        <v>42</v>
      </c>
      <c r="Q9" s="6" t="s">
        <v>72</v>
      </c>
      <c r="R9" s="9"/>
    </row>
    <row r="10" spans="1:18" x14ac:dyDescent="0.25">
      <c r="A10" s="3" t="s">
        <v>73</v>
      </c>
      <c r="B10" s="3">
        <v>157</v>
      </c>
      <c r="C10" s="4" t="s">
        <v>37</v>
      </c>
      <c r="D10" s="5">
        <v>43209</v>
      </c>
      <c r="E10" s="5" t="s">
        <v>45</v>
      </c>
      <c r="F10" s="8">
        <v>206182</v>
      </c>
      <c r="G10" s="8">
        <v>771177</v>
      </c>
      <c r="H10" s="6">
        <v>12.6</v>
      </c>
      <c r="I10" s="6" t="s">
        <v>74</v>
      </c>
      <c r="J10" s="6" t="s">
        <v>54</v>
      </c>
      <c r="K10" s="6" t="s">
        <v>41</v>
      </c>
      <c r="L10" s="6" t="s">
        <v>49</v>
      </c>
      <c r="M10" s="6" t="s">
        <v>65</v>
      </c>
      <c r="N10" s="6" t="s">
        <v>41</v>
      </c>
      <c r="O10" s="6" t="s">
        <v>41</v>
      </c>
      <c r="P10" s="6" t="s">
        <v>42</v>
      </c>
      <c r="Q10" s="6" t="s">
        <v>41</v>
      </c>
      <c r="R10" s="9"/>
    </row>
    <row r="11" spans="1:18" ht="25.5" x14ac:dyDescent="0.25">
      <c r="A11" s="3" t="s">
        <v>75</v>
      </c>
      <c r="B11" s="3">
        <v>143</v>
      </c>
      <c r="C11" s="4" t="s">
        <v>37</v>
      </c>
      <c r="D11" s="5">
        <v>43210</v>
      </c>
      <c r="E11" s="5" t="s">
        <v>76</v>
      </c>
      <c r="F11" s="8">
        <v>205005</v>
      </c>
      <c r="G11" s="8">
        <v>770172</v>
      </c>
      <c r="H11" s="6">
        <v>12.6</v>
      </c>
      <c r="I11" s="6" t="s">
        <v>77</v>
      </c>
      <c r="J11" s="6" t="s">
        <v>78</v>
      </c>
      <c r="K11" s="6" t="s">
        <v>55</v>
      </c>
      <c r="L11" s="6" t="s">
        <v>41</v>
      </c>
      <c r="M11" s="6" t="s">
        <v>65</v>
      </c>
      <c r="N11" s="6" t="s">
        <v>65</v>
      </c>
      <c r="O11" s="6" t="s">
        <v>65</v>
      </c>
      <c r="P11" s="6" t="s">
        <v>49</v>
      </c>
      <c r="Q11" s="6" t="s">
        <v>65</v>
      </c>
      <c r="R11" s="9"/>
    </row>
    <row r="12" spans="1:18" x14ac:dyDescent="0.25">
      <c r="A12" s="3" t="s">
        <v>79</v>
      </c>
      <c r="B12" s="3">
        <v>167</v>
      </c>
      <c r="C12" s="4" t="s">
        <v>37</v>
      </c>
      <c r="D12" s="5">
        <v>43209</v>
      </c>
      <c r="E12" s="5" t="s">
        <v>45</v>
      </c>
      <c r="F12" s="8">
        <v>205341</v>
      </c>
      <c r="G12" s="8">
        <v>771000</v>
      </c>
      <c r="H12" s="6">
        <v>12.6</v>
      </c>
      <c r="I12" s="6" t="s">
        <v>80</v>
      </c>
      <c r="J12" s="6" t="s">
        <v>54</v>
      </c>
      <c r="K12" s="6" t="s">
        <v>41</v>
      </c>
      <c r="L12" s="6" t="s">
        <v>49</v>
      </c>
      <c r="M12" s="6" t="s">
        <v>41</v>
      </c>
      <c r="N12" s="6" t="s">
        <v>41</v>
      </c>
      <c r="O12" s="6" t="s">
        <v>51</v>
      </c>
      <c r="P12" s="6" t="s">
        <v>42</v>
      </c>
      <c r="Q12" s="6" t="s">
        <v>41</v>
      </c>
      <c r="R12" s="9"/>
    </row>
    <row r="13" spans="1:18" x14ac:dyDescent="0.25">
      <c r="A13" s="3" t="s">
        <v>81</v>
      </c>
      <c r="B13" s="3">
        <v>929</v>
      </c>
      <c r="C13" s="4" t="s">
        <v>37</v>
      </c>
      <c r="D13" s="5">
        <v>43209</v>
      </c>
      <c r="E13" s="5" t="s">
        <v>38</v>
      </c>
      <c r="F13" s="8">
        <v>204426</v>
      </c>
      <c r="G13" s="8">
        <v>769691</v>
      </c>
      <c r="H13" s="6">
        <v>12.6</v>
      </c>
      <c r="I13" s="6" t="s">
        <v>82</v>
      </c>
      <c r="J13" s="6" t="s">
        <v>83</v>
      </c>
      <c r="K13" s="6" t="s">
        <v>55</v>
      </c>
      <c r="L13" s="6" t="s">
        <v>41</v>
      </c>
      <c r="M13" s="6" t="s">
        <v>65</v>
      </c>
      <c r="N13" s="6" t="s">
        <v>51</v>
      </c>
      <c r="O13" s="6" t="s">
        <v>51</v>
      </c>
      <c r="P13" s="6" t="s">
        <v>42</v>
      </c>
      <c r="Q13" s="6" t="s">
        <v>72</v>
      </c>
      <c r="R13" s="9"/>
    </row>
    <row r="14" spans="1:18" x14ac:dyDescent="0.25">
      <c r="A14" s="3" t="s">
        <v>84</v>
      </c>
      <c r="B14" s="3">
        <v>967</v>
      </c>
      <c r="C14" s="4" t="s">
        <v>37</v>
      </c>
      <c r="D14" s="5">
        <v>43209</v>
      </c>
      <c r="E14" s="5" t="s">
        <v>45</v>
      </c>
      <c r="F14" s="8">
        <v>205405</v>
      </c>
      <c r="G14" s="8">
        <v>770956</v>
      </c>
      <c r="H14" s="6">
        <v>12.6</v>
      </c>
      <c r="I14" s="6" t="s">
        <v>85</v>
      </c>
      <c r="J14" s="6" t="s">
        <v>54</v>
      </c>
      <c r="K14" s="6" t="s">
        <v>49</v>
      </c>
      <c r="L14" s="6" t="s">
        <v>49</v>
      </c>
      <c r="M14" s="6" t="s">
        <v>55</v>
      </c>
      <c r="N14" s="6" t="s">
        <v>41</v>
      </c>
      <c r="O14" s="6" t="s">
        <v>51</v>
      </c>
      <c r="P14" s="6" t="s">
        <v>51</v>
      </c>
      <c r="Q14" s="6" t="s">
        <v>41</v>
      </c>
      <c r="R14" s="9"/>
    </row>
    <row r="15" spans="1:18" x14ac:dyDescent="0.25">
      <c r="A15" s="3" t="s">
        <v>86</v>
      </c>
      <c r="B15" s="3">
        <v>603</v>
      </c>
      <c r="C15" s="4" t="s">
        <v>37</v>
      </c>
      <c r="D15" s="5">
        <v>43320</v>
      </c>
      <c r="E15" s="5" t="s">
        <v>38</v>
      </c>
      <c r="F15" s="6">
        <v>205376</v>
      </c>
      <c r="G15" s="6">
        <v>770655</v>
      </c>
      <c r="H15" s="6">
        <v>12.6</v>
      </c>
      <c r="I15" s="6" t="s">
        <v>87</v>
      </c>
      <c r="J15" s="6" t="s">
        <v>68</v>
      </c>
      <c r="K15" s="6" t="s">
        <v>41</v>
      </c>
      <c r="L15" s="6" t="s">
        <v>55</v>
      </c>
      <c r="M15" s="6" t="s">
        <v>65</v>
      </c>
      <c r="N15" s="6" t="s">
        <v>51</v>
      </c>
      <c r="O15" s="6" t="s">
        <v>42</v>
      </c>
      <c r="P15" s="6" t="s">
        <v>42</v>
      </c>
      <c r="Q15" s="6" t="s">
        <v>72</v>
      </c>
      <c r="R15" s="9"/>
    </row>
    <row r="16" spans="1:18" x14ac:dyDescent="0.25">
      <c r="A16" s="3" t="s">
        <v>88</v>
      </c>
      <c r="B16" s="3">
        <v>169</v>
      </c>
      <c r="C16" s="4" t="s">
        <v>37</v>
      </c>
      <c r="D16" s="5">
        <v>43209</v>
      </c>
      <c r="E16" s="5" t="s">
        <v>45</v>
      </c>
      <c r="F16" s="8">
        <v>205248</v>
      </c>
      <c r="G16" s="8">
        <v>771085</v>
      </c>
      <c r="H16" s="6">
        <v>12.6</v>
      </c>
      <c r="I16" s="6" t="s">
        <v>89</v>
      </c>
      <c r="J16" s="6" t="s">
        <v>90</v>
      </c>
      <c r="K16" s="6" t="s">
        <v>41</v>
      </c>
      <c r="L16" s="6" t="s">
        <v>49</v>
      </c>
      <c r="M16" s="6" t="s">
        <v>55</v>
      </c>
      <c r="N16" s="6" t="s">
        <v>51</v>
      </c>
      <c r="O16" s="6" t="s">
        <v>51</v>
      </c>
      <c r="P16" s="6" t="s">
        <v>42</v>
      </c>
      <c r="Q16" s="6" t="s">
        <v>41</v>
      </c>
      <c r="R16" s="9"/>
    </row>
    <row r="17" spans="1:18" ht="25.5" x14ac:dyDescent="0.25">
      <c r="A17" s="3" t="s">
        <v>91</v>
      </c>
      <c r="B17" s="3">
        <v>140</v>
      </c>
      <c r="C17" s="4" t="s">
        <v>37</v>
      </c>
      <c r="D17" s="5">
        <v>43210</v>
      </c>
      <c r="E17" s="5" t="s">
        <v>76</v>
      </c>
      <c r="F17" s="8">
        <v>205319</v>
      </c>
      <c r="G17" s="8">
        <v>770499</v>
      </c>
      <c r="H17" s="6">
        <v>12.6</v>
      </c>
      <c r="I17" s="6" t="s">
        <v>92</v>
      </c>
      <c r="J17" s="6" t="s">
        <v>93</v>
      </c>
      <c r="K17" s="6" t="s">
        <v>41</v>
      </c>
      <c r="L17" s="6" t="s">
        <v>55</v>
      </c>
      <c r="M17" s="6" t="s">
        <v>65</v>
      </c>
      <c r="N17" s="6" t="s">
        <v>65</v>
      </c>
      <c r="O17" s="6" t="s">
        <v>51</v>
      </c>
      <c r="P17" s="6" t="s">
        <v>49</v>
      </c>
      <c r="Q17" s="6" t="s">
        <v>65</v>
      </c>
      <c r="R17" s="9"/>
    </row>
    <row r="18" spans="1:18" ht="25.5" x14ac:dyDescent="0.25">
      <c r="A18" s="3" t="s">
        <v>94</v>
      </c>
      <c r="B18" s="3">
        <v>221</v>
      </c>
      <c r="C18" s="4" t="s">
        <v>37</v>
      </c>
      <c r="D18" s="5">
        <v>43320</v>
      </c>
      <c r="E18" s="5" t="s">
        <v>38</v>
      </c>
      <c r="F18" s="6">
        <v>204383</v>
      </c>
      <c r="G18" s="6">
        <v>769928</v>
      </c>
      <c r="H18" s="6">
        <v>12.6</v>
      </c>
      <c r="I18" s="6" t="s">
        <v>95</v>
      </c>
      <c r="J18" s="6" t="s">
        <v>96</v>
      </c>
      <c r="K18" s="6" t="s">
        <v>41</v>
      </c>
      <c r="L18" s="6" t="s">
        <v>41</v>
      </c>
      <c r="M18" s="6" t="s">
        <v>65</v>
      </c>
      <c r="N18" s="6" t="s">
        <v>41</v>
      </c>
      <c r="O18" s="6" t="s">
        <v>42</v>
      </c>
      <c r="P18" s="6" t="s">
        <v>42</v>
      </c>
      <c r="Q18" s="6" t="s">
        <v>41</v>
      </c>
      <c r="R18" s="9"/>
    </row>
    <row r="19" spans="1:18" x14ac:dyDescent="0.25">
      <c r="A19" s="3" t="s">
        <v>97</v>
      </c>
      <c r="B19" s="3" t="s">
        <v>62</v>
      </c>
      <c r="C19" s="4" t="s">
        <v>37</v>
      </c>
      <c r="D19" s="5">
        <v>43210</v>
      </c>
      <c r="E19" s="5" t="s">
        <v>63</v>
      </c>
      <c r="F19" s="8">
        <v>205764</v>
      </c>
      <c r="G19" s="8">
        <v>770970</v>
      </c>
      <c r="H19" s="10">
        <v>12.6</v>
      </c>
      <c r="I19" s="10">
        <v>975</v>
      </c>
      <c r="J19" s="10" t="s">
        <v>54</v>
      </c>
      <c r="K19" s="10" t="s">
        <v>49</v>
      </c>
      <c r="L19" s="10" t="s">
        <v>49</v>
      </c>
      <c r="M19" s="10" t="s">
        <v>41</v>
      </c>
      <c r="N19" s="10" t="s">
        <v>55</v>
      </c>
      <c r="O19" s="10" t="s">
        <v>49</v>
      </c>
      <c r="P19" s="10" t="s">
        <v>42</v>
      </c>
      <c r="Q19" s="10" t="s">
        <v>41</v>
      </c>
      <c r="R19" s="9"/>
    </row>
    <row r="20" spans="1:18" ht="25.5" x14ac:dyDescent="0.25">
      <c r="A20" s="3" t="s">
        <v>98</v>
      </c>
      <c r="B20" s="3">
        <v>195</v>
      </c>
      <c r="C20" s="4" t="s">
        <v>37</v>
      </c>
      <c r="D20" s="5">
        <v>43210</v>
      </c>
      <c r="E20" s="5" t="s">
        <v>76</v>
      </c>
      <c r="F20" s="8">
        <v>205656</v>
      </c>
      <c r="G20" s="8">
        <v>770963</v>
      </c>
      <c r="H20" s="6">
        <v>12.6</v>
      </c>
      <c r="I20" s="6" t="s">
        <v>99</v>
      </c>
      <c r="J20" s="6" t="s">
        <v>93</v>
      </c>
      <c r="K20" s="6" t="s">
        <v>65</v>
      </c>
      <c r="L20" s="6" t="s">
        <v>41</v>
      </c>
      <c r="M20" s="6" t="s">
        <v>65</v>
      </c>
      <c r="N20" s="6" t="s">
        <v>65</v>
      </c>
      <c r="O20" s="6" t="s">
        <v>41</v>
      </c>
      <c r="P20" s="6" t="s">
        <v>41</v>
      </c>
      <c r="Q20" s="6" t="s">
        <v>65</v>
      </c>
      <c r="R20" s="9"/>
    </row>
    <row r="21" spans="1:18" x14ac:dyDescent="0.25">
      <c r="A21" s="3" t="s">
        <v>100</v>
      </c>
      <c r="B21" s="3">
        <v>165</v>
      </c>
      <c r="C21" s="4" t="s">
        <v>37</v>
      </c>
      <c r="D21" s="5">
        <v>43209</v>
      </c>
      <c r="E21" s="5" t="s">
        <v>45</v>
      </c>
      <c r="F21" s="8">
        <v>205497</v>
      </c>
      <c r="G21" s="8">
        <v>771015</v>
      </c>
      <c r="H21" s="6">
        <v>12.6</v>
      </c>
      <c r="I21" s="6" t="s">
        <v>101</v>
      </c>
      <c r="J21" s="6" t="s">
        <v>47</v>
      </c>
      <c r="K21" s="6" t="s">
        <v>49</v>
      </c>
      <c r="L21" s="6" t="s">
        <v>49</v>
      </c>
      <c r="M21" s="6" t="s">
        <v>65</v>
      </c>
      <c r="N21" s="6" t="s">
        <v>41</v>
      </c>
      <c r="O21" s="6" t="s">
        <v>51</v>
      </c>
      <c r="P21" s="6" t="s">
        <v>51</v>
      </c>
      <c r="Q21" s="6" t="s">
        <v>72</v>
      </c>
      <c r="R21" s="9"/>
    </row>
    <row r="22" spans="1:18" x14ac:dyDescent="0.25">
      <c r="A22" s="3" t="s">
        <v>102</v>
      </c>
      <c r="B22" s="3">
        <v>194</v>
      </c>
      <c r="C22" s="4" t="s">
        <v>37</v>
      </c>
      <c r="D22" s="5">
        <v>43209</v>
      </c>
      <c r="E22" s="5" t="s">
        <v>38</v>
      </c>
      <c r="F22" s="8">
        <v>204074</v>
      </c>
      <c r="G22" s="8">
        <v>769456</v>
      </c>
      <c r="H22" s="6">
        <v>12.6</v>
      </c>
      <c r="I22" s="6">
        <v>3595</v>
      </c>
      <c r="J22" s="6" t="s">
        <v>103</v>
      </c>
      <c r="K22" s="6" t="s">
        <v>41</v>
      </c>
      <c r="L22" s="6" t="s">
        <v>41</v>
      </c>
      <c r="M22" s="6" t="s">
        <v>65</v>
      </c>
      <c r="N22" s="6" t="s">
        <v>41</v>
      </c>
      <c r="O22" s="6" t="s">
        <v>51</v>
      </c>
      <c r="P22" s="6" t="s">
        <v>42</v>
      </c>
      <c r="Q22" s="6" t="s">
        <v>41</v>
      </c>
      <c r="R22" s="9"/>
    </row>
    <row r="23" spans="1:18" x14ac:dyDescent="0.25">
      <c r="A23" s="3" t="s">
        <v>104</v>
      </c>
      <c r="B23" s="3">
        <v>625</v>
      </c>
      <c r="C23" s="4" t="s">
        <v>37</v>
      </c>
      <c r="D23" s="5">
        <v>43320</v>
      </c>
      <c r="E23" s="5" t="s">
        <v>38</v>
      </c>
      <c r="F23" s="6">
        <v>205435</v>
      </c>
      <c r="G23" s="6">
        <v>770678</v>
      </c>
      <c r="H23" s="6">
        <v>12.6</v>
      </c>
      <c r="I23" s="6" t="s">
        <v>105</v>
      </c>
      <c r="J23" s="6" t="s">
        <v>106</v>
      </c>
      <c r="K23" s="6" t="s">
        <v>41</v>
      </c>
      <c r="L23" s="6" t="s">
        <v>41</v>
      </c>
      <c r="M23" s="6" t="s">
        <v>65</v>
      </c>
      <c r="N23" s="6" t="s">
        <v>41</v>
      </c>
      <c r="O23" s="6" t="s">
        <v>42</v>
      </c>
      <c r="P23" s="6" t="s">
        <v>42</v>
      </c>
      <c r="Q23" s="6" t="s">
        <v>41</v>
      </c>
      <c r="R23" s="9"/>
    </row>
    <row r="24" spans="1:18" x14ac:dyDescent="0.25">
      <c r="A24" s="3" t="s">
        <v>107</v>
      </c>
      <c r="B24" s="3">
        <v>150</v>
      </c>
      <c r="C24" s="4" t="s">
        <v>37</v>
      </c>
      <c r="D24" s="5">
        <v>43209</v>
      </c>
      <c r="E24" s="5" t="s">
        <v>45</v>
      </c>
      <c r="F24" s="8">
        <v>206240</v>
      </c>
      <c r="G24" s="8">
        <v>771230</v>
      </c>
      <c r="H24" s="6">
        <v>12.6</v>
      </c>
      <c r="I24" s="6" t="s">
        <v>108</v>
      </c>
      <c r="J24" s="6" t="s">
        <v>54</v>
      </c>
      <c r="K24" s="6" t="s">
        <v>41</v>
      </c>
      <c r="L24" s="6" t="s">
        <v>49</v>
      </c>
      <c r="M24" s="6" t="s">
        <v>65</v>
      </c>
      <c r="N24" s="6" t="s">
        <v>41</v>
      </c>
      <c r="O24" s="6" t="s">
        <v>51</v>
      </c>
      <c r="P24" s="6" t="s">
        <v>42</v>
      </c>
      <c r="Q24" s="6" t="s">
        <v>41</v>
      </c>
      <c r="R24" s="9"/>
    </row>
    <row r="25" spans="1:18" x14ac:dyDescent="0.25">
      <c r="A25" s="3" t="s">
        <v>109</v>
      </c>
      <c r="B25" s="3">
        <v>634</v>
      </c>
      <c r="C25" s="4" t="s">
        <v>37</v>
      </c>
      <c r="D25" s="5">
        <v>43320</v>
      </c>
      <c r="E25" s="5" t="s">
        <v>38</v>
      </c>
      <c r="F25" s="6">
        <v>204313</v>
      </c>
      <c r="G25" s="6">
        <v>769912</v>
      </c>
      <c r="H25" s="6">
        <v>12.6</v>
      </c>
      <c r="I25" s="11" t="s">
        <v>110</v>
      </c>
      <c r="J25" s="6" t="s">
        <v>111</v>
      </c>
      <c r="K25" s="6" t="s">
        <v>41</v>
      </c>
      <c r="L25" s="6" t="s">
        <v>55</v>
      </c>
      <c r="M25" s="6" t="s">
        <v>65</v>
      </c>
      <c r="N25" s="6" t="s">
        <v>41</v>
      </c>
      <c r="O25" s="6" t="s">
        <v>42</v>
      </c>
      <c r="P25" s="6" t="s">
        <v>42</v>
      </c>
      <c r="Q25" s="6" t="s">
        <v>41</v>
      </c>
      <c r="R25" s="9"/>
    </row>
    <row r="26" spans="1:18" x14ac:dyDescent="0.25">
      <c r="A26" s="3" t="s">
        <v>112</v>
      </c>
      <c r="B26" s="3">
        <v>151</v>
      </c>
      <c r="C26" s="4" t="s">
        <v>37</v>
      </c>
      <c r="D26" s="5">
        <v>43209</v>
      </c>
      <c r="E26" s="5" t="s">
        <v>45</v>
      </c>
      <c r="F26" s="8">
        <v>206406</v>
      </c>
      <c r="G26" s="8">
        <v>771419</v>
      </c>
      <c r="H26" s="6">
        <v>12.6</v>
      </c>
      <c r="I26" s="6" t="s">
        <v>113</v>
      </c>
      <c r="J26" s="6" t="s">
        <v>54</v>
      </c>
      <c r="K26" s="6" t="s">
        <v>41</v>
      </c>
      <c r="L26" s="6" t="s">
        <v>49</v>
      </c>
      <c r="M26" s="6" t="s">
        <v>65</v>
      </c>
      <c r="N26" s="6" t="s">
        <v>41</v>
      </c>
      <c r="O26" s="6" t="s">
        <v>51</v>
      </c>
      <c r="P26" s="6" t="s">
        <v>42</v>
      </c>
      <c r="Q26" s="6" t="s">
        <v>41</v>
      </c>
      <c r="R26" s="9"/>
    </row>
  </sheetData>
  <conditionalFormatting sqref="H1:H26">
    <cfRule type="cellIs" dxfId="1" priority="1" operator="equal">
      <formula>8</formula>
    </cfRule>
    <cfRule type="cellIs" dxfId="0" priority="2" operator="equal">
      <formula>5.6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26"/>
  <sheetViews>
    <sheetView workbookViewId="0">
      <pane xSplit="1" ySplit="1" topLeftCell="Y2" activePane="bottomRight" state="frozen"/>
      <selection pane="topRight" activeCell="B1" sqref="B1"/>
      <selection pane="bottomLeft" activeCell="A2" sqref="A2"/>
      <selection pane="bottomRight" activeCell="A22" sqref="A22:XFD22"/>
    </sheetView>
  </sheetViews>
  <sheetFormatPr defaultRowHeight="15" x14ac:dyDescent="0.25"/>
  <sheetData>
    <row r="1" spans="1:31" ht="54" customHeight="1" x14ac:dyDescent="0.25">
      <c r="A1" s="1" t="s">
        <v>28</v>
      </c>
      <c r="B1" s="28" t="s">
        <v>123</v>
      </c>
      <c r="C1" s="12" t="s">
        <v>24</v>
      </c>
      <c r="D1" s="12" t="s">
        <v>25</v>
      </c>
      <c r="E1" s="12" t="s">
        <v>0</v>
      </c>
      <c r="F1" s="12" t="s">
        <v>1</v>
      </c>
      <c r="G1" s="12" t="s">
        <v>2</v>
      </c>
      <c r="H1" s="12" t="s">
        <v>3</v>
      </c>
      <c r="I1" s="12" t="s">
        <v>4</v>
      </c>
      <c r="J1" s="12" t="s">
        <v>5</v>
      </c>
      <c r="K1" s="12" t="s">
        <v>26</v>
      </c>
      <c r="L1" s="12" t="s">
        <v>27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6</v>
      </c>
      <c r="T1" s="12" t="s">
        <v>7</v>
      </c>
      <c r="U1" s="12" t="s">
        <v>8</v>
      </c>
      <c r="V1" s="12" t="s">
        <v>9</v>
      </c>
      <c r="W1" s="12" t="s">
        <v>10</v>
      </c>
      <c r="X1" s="12" t="s">
        <v>11</v>
      </c>
      <c r="Y1" s="12" t="s">
        <v>18</v>
      </c>
      <c r="Z1" s="12" t="s">
        <v>19</v>
      </c>
      <c r="AA1" s="12" t="s">
        <v>20</v>
      </c>
      <c r="AB1" s="12" t="s">
        <v>21</v>
      </c>
      <c r="AC1" s="12" t="s">
        <v>22</v>
      </c>
      <c r="AD1" s="12" t="s">
        <v>23</v>
      </c>
    </row>
    <row r="2" spans="1:31" hidden="1" x14ac:dyDescent="0.25">
      <c r="A2" s="3" t="s">
        <v>36</v>
      </c>
      <c r="B2" s="15">
        <v>12.6</v>
      </c>
      <c r="C2" s="16">
        <v>0</v>
      </c>
      <c r="D2" s="16">
        <v>0</v>
      </c>
      <c r="E2" s="16">
        <v>0</v>
      </c>
      <c r="F2" s="16">
        <v>1</v>
      </c>
      <c r="G2" s="16">
        <v>0</v>
      </c>
      <c r="H2" s="16">
        <v>0</v>
      </c>
      <c r="I2" s="16">
        <v>0</v>
      </c>
      <c r="J2" s="16">
        <v>0</v>
      </c>
      <c r="K2" s="16">
        <v>0</v>
      </c>
      <c r="L2" s="16">
        <v>0</v>
      </c>
      <c r="M2" s="16">
        <v>0</v>
      </c>
      <c r="N2" s="16">
        <v>0</v>
      </c>
      <c r="O2" s="16">
        <v>0</v>
      </c>
      <c r="P2" s="16">
        <v>0</v>
      </c>
      <c r="Q2" s="16">
        <v>0</v>
      </c>
      <c r="R2" s="16">
        <v>3</v>
      </c>
      <c r="S2" s="17">
        <v>10</v>
      </c>
      <c r="T2" s="17">
        <v>19</v>
      </c>
      <c r="U2" s="17">
        <v>0</v>
      </c>
      <c r="V2" s="17">
        <v>2</v>
      </c>
      <c r="W2" s="17">
        <v>0</v>
      </c>
      <c r="X2" s="16">
        <v>0</v>
      </c>
      <c r="Y2" s="17">
        <v>4</v>
      </c>
      <c r="Z2" s="17">
        <v>0</v>
      </c>
      <c r="AA2" s="17">
        <v>0</v>
      </c>
      <c r="AB2" s="17">
        <v>0</v>
      </c>
      <c r="AC2" s="17">
        <v>1</v>
      </c>
      <c r="AD2" s="17">
        <v>0</v>
      </c>
      <c r="AE2">
        <f>SUM(C2:AD2)</f>
        <v>40</v>
      </c>
    </row>
    <row r="3" spans="1:31" hidden="1" x14ac:dyDescent="0.25">
      <c r="A3" s="3" t="s">
        <v>44</v>
      </c>
      <c r="B3" s="15">
        <v>12.6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7">
        <v>0</v>
      </c>
      <c r="T3" s="17">
        <v>0</v>
      </c>
      <c r="U3" s="17">
        <v>0</v>
      </c>
      <c r="V3" s="17">
        <v>0</v>
      </c>
      <c r="W3" s="17">
        <v>0</v>
      </c>
      <c r="X3" s="16">
        <v>0</v>
      </c>
      <c r="Y3" s="17">
        <v>0</v>
      </c>
      <c r="Z3" s="17">
        <v>0</v>
      </c>
      <c r="AA3" s="17">
        <v>0</v>
      </c>
      <c r="AB3" s="17">
        <v>0</v>
      </c>
      <c r="AC3" s="17">
        <v>0</v>
      </c>
      <c r="AD3" s="17">
        <v>0</v>
      </c>
      <c r="AE3">
        <f t="shared" ref="AE3:AE26" si="0">SUM(C3:AD3)</f>
        <v>0</v>
      </c>
    </row>
    <row r="4" spans="1:31" hidden="1" x14ac:dyDescent="0.25">
      <c r="A4" s="3" t="s">
        <v>52</v>
      </c>
      <c r="B4" s="15">
        <v>12.6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6">
        <v>0</v>
      </c>
      <c r="Y4" s="17">
        <v>0</v>
      </c>
      <c r="Z4" s="17">
        <v>0</v>
      </c>
      <c r="AA4" s="17">
        <v>0</v>
      </c>
      <c r="AB4" s="17">
        <v>0</v>
      </c>
      <c r="AC4" s="17">
        <v>0</v>
      </c>
      <c r="AD4" s="17">
        <v>0</v>
      </c>
      <c r="AE4">
        <f t="shared" si="0"/>
        <v>0</v>
      </c>
    </row>
    <row r="5" spans="1:31" hidden="1" x14ac:dyDescent="0.25">
      <c r="A5" s="3" t="s">
        <v>56</v>
      </c>
      <c r="B5" s="15">
        <v>12.6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6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>
        <f t="shared" si="0"/>
        <v>0</v>
      </c>
    </row>
    <row r="6" spans="1:31" x14ac:dyDescent="0.25">
      <c r="A6" s="3" t="s">
        <v>58</v>
      </c>
      <c r="B6" s="15">
        <v>12.6</v>
      </c>
      <c r="C6" s="8">
        <v>0</v>
      </c>
      <c r="D6" s="8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6">
        <v>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8</v>
      </c>
      <c r="AA6" s="8">
        <v>0</v>
      </c>
      <c r="AB6" s="8">
        <v>0</v>
      </c>
      <c r="AC6" s="8">
        <v>0</v>
      </c>
      <c r="AD6" s="8">
        <v>0</v>
      </c>
      <c r="AE6">
        <f t="shared" si="0"/>
        <v>9</v>
      </c>
    </row>
    <row r="7" spans="1:31" hidden="1" x14ac:dyDescent="0.25">
      <c r="A7" s="3" t="s">
        <v>61</v>
      </c>
      <c r="B7" s="15">
        <v>12.6</v>
      </c>
      <c r="C7" s="8">
        <v>0</v>
      </c>
      <c r="D7" s="8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6">
        <v>0</v>
      </c>
      <c r="R7" s="6">
        <v>4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2</v>
      </c>
      <c r="AA7" s="8">
        <v>0</v>
      </c>
      <c r="AB7" s="8">
        <v>0</v>
      </c>
      <c r="AC7" s="8">
        <v>0</v>
      </c>
      <c r="AD7" s="8">
        <v>0</v>
      </c>
      <c r="AE7">
        <f t="shared" si="0"/>
        <v>6</v>
      </c>
    </row>
    <row r="8" spans="1:31" hidden="1" x14ac:dyDescent="0.25">
      <c r="A8" s="3" t="s">
        <v>66</v>
      </c>
      <c r="B8" s="15">
        <v>12.6</v>
      </c>
      <c r="C8" s="8">
        <v>0</v>
      </c>
      <c r="D8" s="8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6">
        <v>0</v>
      </c>
      <c r="R8" s="6">
        <v>2</v>
      </c>
      <c r="S8" s="6">
        <v>3</v>
      </c>
      <c r="T8" s="6">
        <v>46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8</v>
      </c>
      <c r="AA8" s="8">
        <v>0</v>
      </c>
      <c r="AB8" s="8">
        <v>0</v>
      </c>
      <c r="AC8" s="8">
        <v>0</v>
      </c>
      <c r="AD8" s="8">
        <v>0</v>
      </c>
      <c r="AE8">
        <f t="shared" si="0"/>
        <v>59</v>
      </c>
    </row>
    <row r="9" spans="1:31" hidden="1" x14ac:dyDescent="0.25">
      <c r="A9" s="3" t="s">
        <v>69</v>
      </c>
      <c r="B9" s="15">
        <v>12.6</v>
      </c>
      <c r="C9" s="8">
        <v>0</v>
      </c>
      <c r="D9" s="8">
        <v>0</v>
      </c>
      <c r="E9" s="6">
        <v>0</v>
      </c>
      <c r="F9" s="6">
        <v>2</v>
      </c>
      <c r="G9" s="6">
        <v>0</v>
      </c>
      <c r="H9" s="6">
        <v>0</v>
      </c>
      <c r="I9" s="6">
        <v>0</v>
      </c>
      <c r="J9" s="6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6">
        <v>0</v>
      </c>
      <c r="R9" s="6">
        <v>1</v>
      </c>
      <c r="S9" s="6">
        <v>3</v>
      </c>
      <c r="T9" s="6">
        <v>4</v>
      </c>
      <c r="U9" s="6">
        <v>0</v>
      </c>
      <c r="V9" s="6">
        <v>0</v>
      </c>
      <c r="W9" s="6">
        <v>0</v>
      </c>
      <c r="X9" s="6">
        <v>0</v>
      </c>
      <c r="Y9" s="6">
        <v>3</v>
      </c>
      <c r="Z9" s="6">
        <v>12</v>
      </c>
      <c r="AA9" s="8">
        <v>0</v>
      </c>
      <c r="AB9" s="8">
        <v>0</v>
      </c>
      <c r="AC9" s="8">
        <v>0</v>
      </c>
      <c r="AD9" s="8">
        <v>0</v>
      </c>
      <c r="AE9">
        <f t="shared" si="0"/>
        <v>25</v>
      </c>
    </row>
    <row r="10" spans="1:31" hidden="1" x14ac:dyDescent="0.25">
      <c r="A10" s="3" t="s">
        <v>73</v>
      </c>
      <c r="B10" s="15">
        <v>12.6</v>
      </c>
      <c r="C10" s="8">
        <v>0</v>
      </c>
      <c r="D10" s="8">
        <v>0</v>
      </c>
      <c r="E10" s="8">
        <v>0</v>
      </c>
      <c r="F10" s="8">
        <v>11</v>
      </c>
      <c r="G10" s="8">
        <v>1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>
        <f t="shared" si="0"/>
        <v>12</v>
      </c>
    </row>
    <row r="11" spans="1:31" hidden="1" x14ac:dyDescent="0.25">
      <c r="A11" s="3" t="s">
        <v>75</v>
      </c>
      <c r="B11" s="15">
        <v>12.6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5</v>
      </c>
      <c r="S11" s="8">
        <v>0</v>
      </c>
      <c r="T11" s="8">
        <v>6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9</v>
      </c>
      <c r="AA11" s="8">
        <v>0</v>
      </c>
      <c r="AB11" s="8">
        <v>0</v>
      </c>
      <c r="AC11" s="8">
        <v>0</v>
      </c>
      <c r="AD11" s="8">
        <v>0</v>
      </c>
      <c r="AE11">
        <f t="shared" si="0"/>
        <v>20</v>
      </c>
    </row>
    <row r="12" spans="1:31" hidden="1" x14ac:dyDescent="0.25">
      <c r="A12" s="3" t="s">
        <v>79</v>
      </c>
      <c r="B12" s="15">
        <v>12.6</v>
      </c>
      <c r="C12" s="8">
        <v>0</v>
      </c>
      <c r="D12" s="8">
        <v>0</v>
      </c>
      <c r="E12" s="8">
        <v>0</v>
      </c>
      <c r="F12" s="8">
        <v>18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4</v>
      </c>
      <c r="M12" s="8">
        <v>4</v>
      </c>
      <c r="N12" s="8">
        <v>6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>
        <f t="shared" si="0"/>
        <v>32</v>
      </c>
    </row>
    <row r="13" spans="1:31" hidden="1" x14ac:dyDescent="0.25">
      <c r="A13" s="3" t="s">
        <v>81</v>
      </c>
      <c r="B13" s="15">
        <v>12.6</v>
      </c>
      <c r="C13" s="8">
        <v>0</v>
      </c>
      <c r="D13" s="8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6">
        <v>0</v>
      </c>
      <c r="R13" s="6">
        <v>0</v>
      </c>
      <c r="S13" s="6">
        <v>0</v>
      </c>
      <c r="T13" s="6">
        <v>2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8">
        <v>0</v>
      </c>
      <c r="AB13" s="8">
        <v>0</v>
      </c>
      <c r="AC13" s="8">
        <v>0</v>
      </c>
      <c r="AD13" s="8">
        <v>0</v>
      </c>
      <c r="AE13">
        <f t="shared" si="0"/>
        <v>2</v>
      </c>
    </row>
    <row r="14" spans="1:31" hidden="1" x14ac:dyDescent="0.25">
      <c r="A14" s="3" t="s">
        <v>84</v>
      </c>
      <c r="B14" s="15">
        <v>12.6</v>
      </c>
      <c r="C14" s="8">
        <v>0</v>
      </c>
      <c r="D14" s="8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8">
        <v>0</v>
      </c>
      <c r="AB14" s="8">
        <v>0</v>
      </c>
      <c r="AC14" s="8">
        <v>0</v>
      </c>
      <c r="AD14" s="8">
        <v>0</v>
      </c>
      <c r="AE14">
        <f t="shared" si="0"/>
        <v>0</v>
      </c>
    </row>
    <row r="15" spans="1:31" hidden="1" x14ac:dyDescent="0.25">
      <c r="A15" s="3" t="s">
        <v>86</v>
      </c>
      <c r="B15" s="15">
        <v>12.6</v>
      </c>
      <c r="C15" s="8">
        <v>0</v>
      </c>
      <c r="D15" s="8">
        <v>0</v>
      </c>
      <c r="E15" s="6">
        <v>0</v>
      </c>
      <c r="F15" s="6">
        <v>1</v>
      </c>
      <c r="G15" s="6">
        <v>0</v>
      </c>
      <c r="H15" s="6">
        <v>0</v>
      </c>
      <c r="I15" s="6">
        <v>0</v>
      </c>
      <c r="J15" s="6">
        <v>0</v>
      </c>
      <c r="K15" s="8">
        <v>0</v>
      </c>
      <c r="L15" s="8">
        <v>0</v>
      </c>
      <c r="M15" s="8">
        <v>0</v>
      </c>
      <c r="N15" s="8">
        <v>1</v>
      </c>
      <c r="O15" s="8">
        <v>0</v>
      </c>
      <c r="P15" s="8">
        <v>0</v>
      </c>
      <c r="Q15" s="6">
        <v>0</v>
      </c>
      <c r="R15" s="6">
        <v>7</v>
      </c>
      <c r="S15" s="6">
        <v>1</v>
      </c>
      <c r="T15" s="6">
        <v>2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1</v>
      </c>
      <c r="AA15" s="8">
        <v>0</v>
      </c>
      <c r="AB15" s="8">
        <v>0</v>
      </c>
      <c r="AC15" s="8">
        <v>0</v>
      </c>
      <c r="AD15" s="8">
        <v>0</v>
      </c>
      <c r="AE15">
        <f t="shared" si="0"/>
        <v>13</v>
      </c>
    </row>
    <row r="16" spans="1:31" x14ac:dyDescent="0.25">
      <c r="A16" s="3" t="s">
        <v>88</v>
      </c>
      <c r="B16" s="15">
        <v>12.6</v>
      </c>
      <c r="C16" s="8">
        <v>0</v>
      </c>
      <c r="D16" s="8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8">
        <v>0</v>
      </c>
      <c r="AB16" s="8">
        <v>0</v>
      </c>
      <c r="AC16" s="8">
        <v>0</v>
      </c>
      <c r="AD16" s="8">
        <v>0</v>
      </c>
      <c r="AE16">
        <f t="shared" si="0"/>
        <v>0</v>
      </c>
    </row>
    <row r="17" spans="1:31" x14ac:dyDescent="0.25">
      <c r="A17" s="3" t="s">
        <v>91</v>
      </c>
      <c r="B17" s="15">
        <v>12.6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13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1</v>
      </c>
      <c r="AA17" s="8">
        <v>0</v>
      </c>
      <c r="AB17" s="8">
        <v>0</v>
      </c>
      <c r="AC17" s="8">
        <v>0</v>
      </c>
      <c r="AD17" s="8">
        <v>0</v>
      </c>
      <c r="AE17">
        <f t="shared" si="0"/>
        <v>14</v>
      </c>
    </row>
    <row r="18" spans="1:31" hidden="1" x14ac:dyDescent="0.25">
      <c r="A18" s="3" t="s">
        <v>94</v>
      </c>
      <c r="B18" s="15">
        <v>12.6</v>
      </c>
      <c r="C18" s="8">
        <v>0</v>
      </c>
      <c r="D18" s="8">
        <v>0</v>
      </c>
      <c r="E18" s="6">
        <v>4</v>
      </c>
      <c r="F18" s="6">
        <v>26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2</v>
      </c>
      <c r="M18" s="6">
        <v>1</v>
      </c>
      <c r="N18" s="6">
        <v>44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6</v>
      </c>
      <c r="AA18" s="8">
        <v>0</v>
      </c>
      <c r="AB18" s="8">
        <v>0</v>
      </c>
      <c r="AC18" s="8">
        <v>0</v>
      </c>
      <c r="AD18" s="8">
        <v>0</v>
      </c>
      <c r="AE18">
        <f t="shared" si="0"/>
        <v>83</v>
      </c>
    </row>
    <row r="19" spans="1:31" hidden="1" x14ac:dyDescent="0.25">
      <c r="A19" s="3" t="s">
        <v>97</v>
      </c>
      <c r="B19" s="15">
        <v>12.6</v>
      </c>
      <c r="C19" s="8">
        <v>0</v>
      </c>
      <c r="D19" s="8">
        <v>0</v>
      </c>
      <c r="E19" s="6">
        <v>0</v>
      </c>
      <c r="F19" s="6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6">
        <v>0</v>
      </c>
      <c r="N19" s="6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>
        <f t="shared" si="0"/>
        <v>0</v>
      </c>
    </row>
    <row r="20" spans="1:31" x14ac:dyDescent="0.25">
      <c r="A20" s="3" t="s">
        <v>98</v>
      </c>
      <c r="B20" s="15">
        <v>12.6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21</v>
      </c>
      <c r="AA20" s="8">
        <v>0</v>
      </c>
      <c r="AB20" s="8">
        <v>0</v>
      </c>
      <c r="AC20" s="8">
        <v>0</v>
      </c>
      <c r="AD20" s="8">
        <v>0</v>
      </c>
      <c r="AE20">
        <f t="shared" si="0"/>
        <v>21</v>
      </c>
    </row>
    <row r="21" spans="1:31" hidden="1" x14ac:dyDescent="0.25">
      <c r="A21" s="3" t="s">
        <v>100</v>
      </c>
      <c r="B21" s="15">
        <v>12.6</v>
      </c>
      <c r="C21" s="8">
        <v>0</v>
      </c>
      <c r="D21" s="8">
        <v>0</v>
      </c>
      <c r="E21" s="8">
        <v>0</v>
      </c>
      <c r="F21" s="8">
        <v>4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 t="s">
        <v>124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>
        <f t="shared" si="0"/>
        <v>4</v>
      </c>
    </row>
    <row r="22" spans="1:31" x14ac:dyDescent="0.25">
      <c r="A22" s="3" t="s">
        <v>102</v>
      </c>
      <c r="B22" s="15">
        <v>12.6</v>
      </c>
      <c r="C22" s="8">
        <v>0</v>
      </c>
      <c r="D22" s="8">
        <v>0</v>
      </c>
      <c r="E22" s="6">
        <v>0</v>
      </c>
      <c r="F22" s="6">
        <v>2</v>
      </c>
      <c r="G22" s="6">
        <v>1</v>
      </c>
      <c r="H22" s="6">
        <v>0</v>
      </c>
      <c r="I22" s="6">
        <v>7</v>
      </c>
      <c r="J22" s="6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6">
        <v>0</v>
      </c>
      <c r="R22" s="6">
        <v>1</v>
      </c>
      <c r="S22" s="6">
        <v>0</v>
      </c>
      <c r="T22" s="6">
        <v>9</v>
      </c>
      <c r="U22" s="6">
        <v>0</v>
      </c>
      <c r="V22" s="6">
        <v>2</v>
      </c>
      <c r="W22" s="6">
        <v>1</v>
      </c>
      <c r="X22" s="6">
        <v>0</v>
      </c>
      <c r="Y22" s="6">
        <v>0</v>
      </c>
      <c r="Z22" s="6">
        <v>0</v>
      </c>
      <c r="AA22" s="8">
        <v>0</v>
      </c>
      <c r="AB22" s="8">
        <v>0</v>
      </c>
      <c r="AC22" s="8">
        <v>0</v>
      </c>
      <c r="AD22" s="8">
        <v>0</v>
      </c>
      <c r="AE22">
        <f t="shared" si="0"/>
        <v>23</v>
      </c>
    </row>
    <row r="23" spans="1:31" hidden="1" x14ac:dyDescent="0.25">
      <c r="A23" s="3" t="s">
        <v>104</v>
      </c>
      <c r="B23" s="15">
        <v>12.6</v>
      </c>
      <c r="C23" s="8">
        <v>0</v>
      </c>
      <c r="D23" s="8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6">
        <v>0</v>
      </c>
      <c r="R23" s="6">
        <v>1</v>
      </c>
      <c r="S23" s="6">
        <v>0</v>
      </c>
      <c r="T23" s="6">
        <v>21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2</v>
      </c>
      <c r="AA23" s="8">
        <v>0</v>
      </c>
      <c r="AB23" s="8">
        <v>0</v>
      </c>
      <c r="AC23" s="8">
        <v>0</v>
      </c>
      <c r="AD23" s="8">
        <v>0</v>
      </c>
      <c r="AE23">
        <f t="shared" si="0"/>
        <v>24</v>
      </c>
    </row>
    <row r="24" spans="1:31" hidden="1" x14ac:dyDescent="0.25">
      <c r="A24" s="3" t="s">
        <v>107</v>
      </c>
      <c r="B24" s="15">
        <v>12.6</v>
      </c>
      <c r="C24" s="8">
        <v>0</v>
      </c>
      <c r="D24" s="8">
        <v>2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1</v>
      </c>
      <c r="P24" s="8">
        <v>0</v>
      </c>
      <c r="Q24" s="8">
        <v>0</v>
      </c>
      <c r="R24" s="8">
        <v>14</v>
      </c>
      <c r="S24" s="8">
        <v>0</v>
      </c>
      <c r="T24" s="8">
        <v>7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>
        <f t="shared" si="0"/>
        <v>24</v>
      </c>
    </row>
    <row r="25" spans="1:31" hidden="1" x14ac:dyDescent="0.25">
      <c r="A25" s="3" t="s">
        <v>109</v>
      </c>
      <c r="B25" s="15">
        <v>12.6</v>
      </c>
      <c r="C25" s="8">
        <v>0</v>
      </c>
      <c r="D25" s="8">
        <v>0</v>
      </c>
      <c r="E25" s="8">
        <v>0</v>
      </c>
      <c r="F25" s="8">
        <v>3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2</v>
      </c>
      <c r="M25" s="8">
        <v>0</v>
      </c>
      <c r="N25" s="8">
        <v>4</v>
      </c>
      <c r="O25" s="8">
        <v>0</v>
      </c>
      <c r="P25" s="8">
        <v>0</v>
      </c>
      <c r="Q25" s="8">
        <v>0</v>
      </c>
      <c r="R25" s="8">
        <v>1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>
        <f t="shared" si="0"/>
        <v>10</v>
      </c>
    </row>
    <row r="26" spans="1:31" x14ac:dyDescent="0.25">
      <c r="A26" s="3" t="s">
        <v>112</v>
      </c>
      <c r="B26" s="15">
        <v>12.6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 t="s">
        <v>125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3</v>
      </c>
      <c r="AA26" s="8">
        <v>0</v>
      </c>
      <c r="AB26" s="8">
        <v>0</v>
      </c>
      <c r="AC26" s="8">
        <v>0</v>
      </c>
      <c r="AD26" s="8">
        <v>0</v>
      </c>
      <c r="AE26">
        <f t="shared" si="0"/>
        <v>3</v>
      </c>
    </row>
  </sheetData>
  <autoFilter ref="A1:AE26">
    <filterColumn colId="0">
      <filters>
        <filter val="DD15"/>
        <filter val="DD16"/>
        <filter val="DD19"/>
        <filter val="DD21"/>
        <filter val="DD25"/>
        <filter val="DD5"/>
      </filters>
    </filterColumn>
  </autoFilter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280"/>
  <sheetViews>
    <sheetView workbookViewId="0">
      <pane ySplit="1" topLeftCell="A2" activePane="bottomLeft" state="frozen"/>
      <selection pane="bottomLeft" activeCell="A279" sqref="A65:XFD279"/>
    </sheetView>
  </sheetViews>
  <sheetFormatPr defaultRowHeight="15" x14ac:dyDescent="0.25"/>
  <cols>
    <col min="1" max="1" width="9.140625" hidden="1" customWidth="1"/>
    <col min="2" max="2" width="8.140625" bestFit="1" customWidth="1"/>
    <col min="3" max="3" width="17" customWidth="1"/>
    <col min="4" max="4" width="12" customWidth="1"/>
    <col min="5" max="5" width="8.5703125" customWidth="1"/>
    <col min="6" max="6" width="5.85546875" customWidth="1"/>
    <col min="7" max="7" width="9" bestFit="1" customWidth="1"/>
    <col min="8" max="8" width="14.28515625" style="32" customWidth="1"/>
    <col min="9" max="9" width="9.140625" style="32"/>
  </cols>
  <sheetData>
    <row r="1" spans="1:9" ht="25.5" x14ac:dyDescent="0.25">
      <c r="B1" s="1" t="s">
        <v>149</v>
      </c>
      <c r="C1" s="18" t="s">
        <v>126</v>
      </c>
      <c r="D1" s="2" t="s">
        <v>150</v>
      </c>
      <c r="E1" s="2" t="s">
        <v>151</v>
      </c>
      <c r="F1" s="2" t="s">
        <v>127</v>
      </c>
      <c r="G1" s="2" t="s">
        <v>148</v>
      </c>
      <c r="H1" s="34" t="s">
        <v>147</v>
      </c>
      <c r="I1" s="34" t="s">
        <v>152</v>
      </c>
    </row>
    <row r="2" spans="1:9" hidden="1" x14ac:dyDescent="0.25">
      <c r="A2">
        <v>1</v>
      </c>
      <c r="B2" s="3" t="s">
        <v>36</v>
      </c>
      <c r="C2" s="20" t="s">
        <v>129</v>
      </c>
      <c r="D2" s="8"/>
      <c r="E2" s="8">
        <v>7</v>
      </c>
      <c r="F2" s="8">
        <v>3.3</v>
      </c>
      <c r="G2" s="21">
        <f t="shared" ref="G2:G7" si="0">(PI()*(E2/2)*(E2/2))/10000</f>
        <v>3.8484510006474965E-3</v>
      </c>
      <c r="H2"/>
      <c r="I2"/>
    </row>
    <row r="3" spans="1:9" hidden="1" x14ac:dyDescent="0.25">
      <c r="A3">
        <v>2</v>
      </c>
      <c r="B3" s="3" t="s">
        <v>36</v>
      </c>
      <c r="C3" s="20" t="s">
        <v>129</v>
      </c>
      <c r="D3" s="8"/>
      <c r="E3" s="8">
        <v>7</v>
      </c>
      <c r="F3" s="8">
        <v>3.3</v>
      </c>
      <c r="G3" s="21">
        <f t="shared" si="0"/>
        <v>3.8484510006474965E-3</v>
      </c>
      <c r="H3"/>
      <c r="I3"/>
    </row>
    <row r="4" spans="1:9" hidden="1" x14ac:dyDescent="0.25">
      <c r="A4">
        <v>3</v>
      </c>
      <c r="B4" s="3" t="s">
        <v>36</v>
      </c>
      <c r="C4" s="20" t="s">
        <v>129</v>
      </c>
      <c r="D4" s="8"/>
      <c r="E4" s="6">
        <v>34</v>
      </c>
      <c r="F4" s="6">
        <v>4.0999999999999996</v>
      </c>
      <c r="G4" s="21">
        <f t="shared" si="0"/>
        <v>9.0792027688745031E-2</v>
      </c>
      <c r="H4"/>
      <c r="I4"/>
    </row>
    <row r="5" spans="1:9" hidden="1" x14ac:dyDescent="0.25">
      <c r="A5">
        <v>4</v>
      </c>
      <c r="B5" s="3" t="s">
        <v>36</v>
      </c>
      <c r="C5" s="20" t="s">
        <v>129</v>
      </c>
      <c r="D5" s="8"/>
      <c r="E5" s="6">
        <v>30</v>
      </c>
      <c r="F5" s="6">
        <v>4.0999999999999996</v>
      </c>
      <c r="G5" s="21">
        <f t="shared" si="0"/>
        <v>7.0685834705770348E-2</v>
      </c>
      <c r="H5"/>
      <c r="I5"/>
    </row>
    <row r="6" spans="1:9" hidden="1" x14ac:dyDescent="0.25">
      <c r="A6">
        <v>5</v>
      </c>
      <c r="B6" s="3" t="s">
        <v>36</v>
      </c>
      <c r="C6" s="20" t="s">
        <v>129</v>
      </c>
      <c r="D6" s="8"/>
      <c r="E6" s="6">
        <v>35</v>
      </c>
      <c r="F6" s="6">
        <v>4.0999999999999996</v>
      </c>
      <c r="G6" s="21">
        <f t="shared" si="0"/>
        <v>9.6211275016187411E-2</v>
      </c>
      <c r="H6"/>
      <c r="I6"/>
    </row>
    <row r="7" spans="1:9" hidden="1" x14ac:dyDescent="0.25">
      <c r="A7">
        <v>6</v>
      </c>
      <c r="B7" s="3" t="s">
        <v>36</v>
      </c>
      <c r="C7" s="20" t="s">
        <v>141</v>
      </c>
      <c r="D7" s="8"/>
      <c r="E7" s="6">
        <v>35</v>
      </c>
      <c r="F7" s="6">
        <v>4.0999999999999996</v>
      </c>
      <c r="G7" s="21">
        <f t="shared" si="0"/>
        <v>9.6211275016187411E-2</v>
      </c>
      <c r="H7"/>
      <c r="I7"/>
    </row>
    <row r="8" spans="1:9" hidden="1" x14ac:dyDescent="0.25">
      <c r="A8">
        <v>7</v>
      </c>
      <c r="B8" s="3" t="s">
        <v>36</v>
      </c>
      <c r="C8" s="20" t="s">
        <v>141</v>
      </c>
      <c r="D8" s="8"/>
      <c r="E8" s="6" t="s">
        <v>142</v>
      </c>
      <c r="F8" s="6">
        <v>4.0999999999999996</v>
      </c>
      <c r="G8" s="21">
        <f>((PI()*13.5*13.5)+(PI()*64))/10000</f>
        <v>7.7361719094648645E-2</v>
      </c>
      <c r="H8"/>
      <c r="I8"/>
    </row>
    <row r="9" spans="1:9" hidden="1" x14ac:dyDescent="0.25">
      <c r="A9">
        <v>8</v>
      </c>
      <c r="B9" s="3" t="s">
        <v>36</v>
      </c>
      <c r="C9" s="20" t="s">
        <v>141</v>
      </c>
      <c r="D9" s="8"/>
      <c r="E9" s="6">
        <v>23</v>
      </c>
      <c r="F9" s="6">
        <v>4.0999999999999996</v>
      </c>
      <c r="G9" s="21">
        <f>(PI()*(E9/2)*(E9/2))/10000</f>
        <v>4.154756284372501E-2</v>
      </c>
      <c r="H9"/>
      <c r="I9"/>
    </row>
    <row r="10" spans="1:9" hidden="1" x14ac:dyDescent="0.25">
      <c r="A10">
        <v>9</v>
      </c>
      <c r="B10" s="3" t="s">
        <v>36</v>
      </c>
      <c r="C10" s="20" t="s">
        <v>141</v>
      </c>
      <c r="D10" s="8"/>
      <c r="E10" s="6">
        <v>28</v>
      </c>
      <c r="F10" s="6">
        <v>4.0999999999999996</v>
      </c>
      <c r="G10" s="21">
        <f>(PI()*(E10/2)*(E10/2))/10000</f>
        <v>6.1575216010359944E-2</v>
      </c>
      <c r="H10"/>
      <c r="I10"/>
    </row>
    <row r="11" spans="1:9" hidden="1" x14ac:dyDescent="0.25">
      <c r="A11">
        <v>10</v>
      </c>
      <c r="B11" s="3" t="s">
        <v>36</v>
      </c>
      <c r="C11" s="20" t="s">
        <v>141</v>
      </c>
      <c r="D11" s="8"/>
      <c r="E11" s="6">
        <v>36</v>
      </c>
      <c r="F11" s="6">
        <v>5.0999999999999996</v>
      </c>
      <c r="G11" s="21">
        <f>(PI()*(E11/2)*(E11/2))/10000</f>
        <v>0.10178760197630929</v>
      </c>
      <c r="H11"/>
      <c r="I11"/>
    </row>
    <row r="12" spans="1:9" hidden="1" x14ac:dyDescent="0.25">
      <c r="A12">
        <v>11</v>
      </c>
      <c r="B12" s="3" t="s">
        <v>36</v>
      </c>
      <c r="C12" s="20" t="s">
        <v>141</v>
      </c>
      <c r="D12" s="8"/>
      <c r="E12" s="6">
        <v>33</v>
      </c>
      <c r="F12" s="6">
        <v>5.2</v>
      </c>
      <c r="G12" s="21">
        <f>(PI()*(E12/2)*(E12/2))/10000</f>
        <v>8.5529859993982119E-2</v>
      </c>
      <c r="H12"/>
      <c r="I12"/>
    </row>
    <row r="13" spans="1:9" hidden="1" x14ac:dyDescent="0.25">
      <c r="A13">
        <v>12</v>
      </c>
      <c r="B13" s="3" t="s">
        <v>36</v>
      </c>
      <c r="C13" s="22" t="s">
        <v>143</v>
      </c>
      <c r="D13" s="8"/>
      <c r="E13" s="6" t="s">
        <v>144</v>
      </c>
      <c r="F13" s="6">
        <v>3.3</v>
      </c>
      <c r="G13" s="21">
        <f>(PI()*3.5*3.5*2)/10000</f>
        <v>7.696902001294993E-3</v>
      </c>
      <c r="H13" s="32">
        <f>SUM(G2:G13)</f>
        <v>0.73709617634850522</v>
      </c>
      <c r="I13" s="32">
        <f>H13/((12.6*12.6*PI())/10000)</f>
        <v>14.778596623834721</v>
      </c>
    </row>
    <row r="14" spans="1:9" hidden="1" x14ac:dyDescent="0.25">
      <c r="A14">
        <v>13</v>
      </c>
      <c r="B14" s="19" t="s">
        <v>44</v>
      </c>
      <c r="C14" s="20" t="s">
        <v>128</v>
      </c>
      <c r="D14" s="8"/>
      <c r="E14" s="8">
        <v>15</v>
      </c>
      <c r="F14" s="8">
        <v>3.3</v>
      </c>
      <c r="G14" s="21">
        <f t="shared" ref="G14:G45" si="1">(PI()*(E14/2)*(E14/2))/10000</f>
        <v>1.7671458676442587E-2</v>
      </c>
      <c r="H14"/>
      <c r="I14"/>
    </row>
    <row r="15" spans="1:9" hidden="1" x14ac:dyDescent="0.25">
      <c r="A15">
        <v>14</v>
      </c>
      <c r="B15" s="19" t="s">
        <v>44</v>
      </c>
      <c r="C15" s="20" t="s">
        <v>129</v>
      </c>
      <c r="D15" s="8"/>
      <c r="E15" s="8">
        <v>13.5</v>
      </c>
      <c r="F15" s="8">
        <v>3.2</v>
      </c>
      <c r="G15" s="21">
        <f t="shared" si="1"/>
        <v>1.4313881527918494E-2</v>
      </c>
      <c r="H15"/>
      <c r="I15"/>
    </row>
    <row r="16" spans="1:9" hidden="1" x14ac:dyDescent="0.25">
      <c r="A16">
        <v>15</v>
      </c>
      <c r="B16" s="19" t="s">
        <v>44</v>
      </c>
      <c r="C16" s="20" t="s">
        <v>129</v>
      </c>
      <c r="D16" s="8"/>
      <c r="E16" s="8">
        <v>13.5</v>
      </c>
      <c r="F16" s="8">
        <v>3.2</v>
      </c>
      <c r="G16" s="21">
        <f t="shared" si="1"/>
        <v>1.4313881527918494E-2</v>
      </c>
      <c r="H16"/>
      <c r="I16"/>
    </row>
    <row r="17" spans="1:9" hidden="1" x14ac:dyDescent="0.25">
      <c r="A17">
        <v>16</v>
      </c>
      <c r="B17" s="19" t="s">
        <v>44</v>
      </c>
      <c r="C17" s="20" t="s">
        <v>129</v>
      </c>
      <c r="D17" s="8"/>
      <c r="E17" s="8">
        <v>9.5</v>
      </c>
      <c r="F17" s="8">
        <v>3.2</v>
      </c>
      <c r="G17" s="21">
        <f t="shared" si="1"/>
        <v>7.0882184246619699E-3</v>
      </c>
      <c r="H17"/>
      <c r="I17"/>
    </row>
    <row r="18" spans="1:9" hidden="1" x14ac:dyDescent="0.25">
      <c r="A18">
        <v>17</v>
      </c>
      <c r="B18" s="19" t="s">
        <v>44</v>
      </c>
      <c r="C18" s="20" t="s">
        <v>129</v>
      </c>
      <c r="D18" s="8"/>
      <c r="E18" s="8">
        <v>16</v>
      </c>
      <c r="F18" s="8">
        <v>3.2</v>
      </c>
      <c r="G18" s="21">
        <f t="shared" si="1"/>
        <v>2.0106192982974676E-2</v>
      </c>
      <c r="H18"/>
      <c r="I18"/>
    </row>
    <row r="19" spans="1:9" hidden="1" x14ac:dyDescent="0.25">
      <c r="A19">
        <v>18</v>
      </c>
      <c r="B19" s="19" t="s">
        <v>44</v>
      </c>
      <c r="C19" s="20" t="s">
        <v>129</v>
      </c>
      <c r="D19" s="8"/>
      <c r="E19" s="8">
        <v>13</v>
      </c>
      <c r="F19" s="8">
        <v>3.2</v>
      </c>
      <c r="G19" s="21">
        <f t="shared" si="1"/>
        <v>1.3273228961416876E-2</v>
      </c>
      <c r="H19"/>
      <c r="I19"/>
    </row>
    <row r="20" spans="1:9" hidden="1" x14ac:dyDescent="0.25">
      <c r="A20">
        <v>19</v>
      </c>
      <c r="B20" s="19" t="s">
        <v>44</v>
      </c>
      <c r="C20" s="20" t="s">
        <v>129</v>
      </c>
      <c r="D20" s="8"/>
      <c r="E20" s="8">
        <v>13</v>
      </c>
      <c r="F20" s="8">
        <v>3.2</v>
      </c>
      <c r="G20" s="21">
        <f t="shared" si="1"/>
        <v>1.3273228961416876E-2</v>
      </c>
      <c r="H20"/>
      <c r="I20"/>
    </row>
    <row r="21" spans="1:9" hidden="1" x14ac:dyDescent="0.25">
      <c r="A21">
        <v>20</v>
      </c>
      <c r="B21" s="19" t="s">
        <v>44</v>
      </c>
      <c r="C21" s="20" t="s">
        <v>129</v>
      </c>
      <c r="D21" s="8"/>
      <c r="E21" s="8">
        <v>11</v>
      </c>
      <c r="F21" s="8">
        <v>3.2</v>
      </c>
      <c r="G21" s="21">
        <f t="shared" si="1"/>
        <v>9.5033177771091226E-3</v>
      </c>
      <c r="H21"/>
      <c r="I21"/>
    </row>
    <row r="22" spans="1:9" hidden="1" x14ac:dyDescent="0.25">
      <c r="A22">
        <v>21</v>
      </c>
      <c r="B22" s="19" t="s">
        <v>44</v>
      </c>
      <c r="C22" s="20" t="s">
        <v>129</v>
      </c>
      <c r="D22" s="8"/>
      <c r="E22" s="8">
        <v>12.5</v>
      </c>
      <c r="F22" s="8">
        <v>3.2</v>
      </c>
      <c r="G22" s="21">
        <f t="shared" si="1"/>
        <v>1.2271846303085129E-2</v>
      </c>
      <c r="H22"/>
      <c r="I22"/>
    </row>
    <row r="23" spans="1:9" hidden="1" x14ac:dyDescent="0.25">
      <c r="A23">
        <v>22</v>
      </c>
      <c r="B23" s="19" t="s">
        <v>44</v>
      </c>
      <c r="C23" s="20" t="s">
        <v>129</v>
      </c>
      <c r="D23" s="8"/>
      <c r="E23" s="8">
        <v>13</v>
      </c>
      <c r="F23" s="8">
        <v>3.2</v>
      </c>
      <c r="G23" s="21">
        <f t="shared" si="1"/>
        <v>1.3273228961416876E-2</v>
      </c>
      <c r="H23"/>
      <c r="I23"/>
    </row>
    <row r="24" spans="1:9" hidden="1" x14ac:dyDescent="0.25">
      <c r="A24">
        <v>23</v>
      </c>
      <c r="B24" s="19" t="s">
        <v>44</v>
      </c>
      <c r="C24" s="20" t="s">
        <v>129</v>
      </c>
      <c r="D24" s="8"/>
      <c r="E24" s="8">
        <v>12.5</v>
      </c>
      <c r="F24" s="8">
        <v>3.2</v>
      </c>
      <c r="G24" s="21">
        <f t="shared" si="1"/>
        <v>1.2271846303085129E-2</v>
      </c>
      <c r="H24"/>
      <c r="I24"/>
    </row>
    <row r="25" spans="1:9" hidden="1" x14ac:dyDescent="0.25">
      <c r="A25">
        <v>24</v>
      </c>
      <c r="B25" s="19" t="s">
        <v>44</v>
      </c>
      <c r="C25" s="20" t="s">
        <v>129</v>
      </c>
      <c r="D25" s="8"/>
      <c r="E25" s="8">
        <v>12.5</v>
      </c>
      <c r="F25" s="8">
        <v>3.2</v>
      </c>
      <c r="G25" s="21">
        <f t="shared" si="1"/>
        <v>1.2271846303085129E-2</v>
      </c>
      <c r="H25"/>
      <c r="I25"/>
    </row>
    <row r="26" spans="1:9" hidden="1" x14ac:dyDescent="0.25">
      <c r="A26">
        <v>25</v>
      </c>
      <c r="B26" s="19" t="s">
        <v>44</v>
      </c>
      <c r="C26" s="20" t="s">
        <v>129</v>
      </c>
      <c r="D26" s="8"/>
      <c r="E26" s="8">
        <v>14</v>
      </c>
      <c r="F26" s="8">
        <v>3.2</v>
      </c>
      <c r="G26" s="21">
        <f t="shared" si="1"/>
        <v>1.5393804002589986E-2</v>
      </c>
      <c r="H26"/>
      <c r="I26"/>
    </row>
    <row r="27" spans="1:9" hidden="1" x14ac:dyDescent="0.25">
      <c r="A27">
        <v>26</v>
      </c>
      <c r="B27" s="19" t="s">
        <v>44</v>
      </c>
      <c r="C27" s="20" t="s">
        <v>141</v>
      </c>
      <c r="D27" s="8"/>
      <c r="E27" s="8">
        <v>53</v>
      </c>
      <c r="F27" s="8">
        <v>5.0999999999999996</v>
      </c>
      <c r="G27" s="21">
        <f t="shared" si="1"/>
        <v>0.22061834409834324</v>
      </c>
      <c r="H27"/>
      <c r="I27"/>
    </row>
    <row r="28" spans="1:9" hidden="1" x14ac:dyDescent="0.25">
      <c r="A28">
        <v>27</v>
      </c>
      <c r="B28" s="19" t="s">
        <v>44</v>
      </c>
      <c r="C28" s="20" t="s">
        <v>141</v>
      </c>
      <c r="D28" s="8"/>
      <c r="E28" s="8">
        <v>65</v>
      </c>
      <c r="F28" s="8">
        <v>5.2</v>
      </c>
      <c r="G28" s="21">
        <f t="shared" si="1"/>
        <v>0.33183072403542185</v>
      </c>
      <c r="H28" s="32">
        <f>SUM(G14:G28)</f>
        <v>0.72747504884688641</v>
      </c>
      <c r="I28" s="32">
        <f>H28/((12.6*12.6*PI())/10000)</f>
        <v>14.585695389266819</v>
      </c>
    </row>
    <row r="29" spans="1:9" hidden="1" x14ac:dyDescent="0.25">
      <c r="A29">
        <v>28</v>
      </c>
      <c r="B29" s="19" t="s">
        <v>52</v>
      </c>
      <c r="C29" s="20" t="s">
        <v>129</v>
      </c>
      <c r="D29" s="8"/>
      <c r="E29" s="6">
        <v>35</v>
      </c>
      <c r="F29" s="6">
        <v>4.0999999999999996</v>
      </c>
      <c r="G29" s="21">
        <f t="shared" si="1"/>
        <v>9.6211275016187411E-2</v>
      </c>
      <c r="H29"/>
      <c r="I29"/>
    </row>
    <row r="30" spans="1:9" hidden="1" x14ac:dyDescent="0.25">
      <c r="A30">
        <v>29</v>
      </c>
      <c r="B30" s="19" t="s">
        <v>52</v>
      </c>
      <c r="C30" s="20" t="s">
        <v>129</v>
      </c>
      <c r="D30" s="8"/>
      <c r="E30" s="6">
        <v>23</v>
      </c>
      <c r="F30" s="6">
        <v>4.0999999999999996</v>
      </c>
      <c r="G30" s="21">
        <f t="shared" si="1"/>
        <v>4.154756284372501E-2</v>
      </c>
      <c r="H30"/>
      <c r="I30"/>
    </row>
    <row r="31" spans="1:9" hidden="1" x14ac:dyDescent="0.25">
      <c r="A31">
        <v>30</v>
      </c>
      <c r="B31" s="19" t="s">
        <v>52</v>
      </c>
      <c r="C31" s="20" t="s">
        <v>129</v>
      </c>
      <c r="D31" s="8"/>
      <c r="E31" s="8">
        <v>51</v>
      </c>
      <c r="F31" s="8">
        <v>4.0999999999999996</v>
      </c>
      <c r="G31" s="21">
        <f t="shared" si="1"/>
        <v>0.2042820622996763</v>
      </c>
      <c r="H31"/>
      <c r="I31"/>
    </row>
    <row r="32" spans="1:9" hidden="1" x14ac:dyDescent="0.25">
      <c r="A32">
        <v>31</v>
      </c>
      <c r="B32" s="19" t="s">
        <v>52</v>
      </c>
      <c r="C32" s="20" t="s">
        <v>129</v>
      </c>
      <c r="D32" s="8"/>
      <c r="E32" s="8">
        <v>29</v>
      </c>
      <c r="F32" s="8">
        <v>4.0999999999999996</v>
      </c>
      <c r="G32" s="21">
        <f t="shared" si="1"/>
        <v>6.6051985541725394E-2</v>
      </c>
      <c r="H32"/>
      <c r="I32"/>
    </row>
    <row r="33" spans="1:9" hidden="1" x14ac:dyDescent="0.25">
      <c r="A33">
        <v>32</v>
      </c>
      <c r="B33" s="19" t="s">
        <v>52</v>
      </c>
      <c r="C33" s="20" t="s">
        <v>129</v>
      </c>
      <c r="D33" s="6">
        <v>36</v>
      </c>
      <c r="E33" s="19">
        <f>D33/PI()</f>
        <v>11.459155902616464</v>
      </c>
      <c r="F33" s="6">
        <v>7.1</v>
      </c>
      <c r="G33" s="21">
        <f t="shared" si="1"/>
        <v>1.0313240312354817E-2</v>
      </c>
      <c r="H33"/>
      <c r="I33"/>
    </row>
    <row r="34" spans="1:9" hidden="1" x14ac:dyDescent="0.25">
      <c r="A34">
        <v>33</v>
      </c>
      <c r="B34" s="19" t="s">
        <v>52</v>
      </c>
      <c r="C34" s="20" t="s">
        <v>129</v>
      </c>
      <c r="D34" s="6">
        <v>18</v>
      </c>
      <c r="E34" s="19">
        <f>D34/PI()</f>
        <v>5.7295779513082321</v>
      </c>
      <c r="F34" s="6">
        <v>7.1</v>
      </c>
      <c r="G34" s="21">
        <f t="shared" si="1"/>
        <v>2.5783100780887042E-3</v>
      </c>
      <c r="H34"/>
      <c r="I34"/>
    </row>
    <row r="35" spans="1:9" hidden="1" x14ac:dyDescent="0.25">
      <c r="A35">
        <v>34</v>
      </c>
      <c r="B35" s="19" t="s">
        <v>52</v>
      </c>
      <c r="C35" s="20" t="s">
        <v>129</v>
      </c>
      <c r="D35" s="6">
        <v>33</v>
      </c>
      <c r="E35" s="19">
        <f>D35/PI()</f>
        <v>10.504226244065093</v>
      </c>
      <c r="F35" s="6">
        <v>7.1</v>
      </c>
      <c r="G35" s="21">
        <f t="shared" si="1"/>
        <v>8.6659866513537007E-3</v>
      </c>
      <c r="H35"/>
      <c r="I35"/>
    </row>
    <row r="36" spans="1:9" hidden="1" x14ac:dyDescent="0.25">
      <c r="A36">
        <v>35</v>
      </c>
      <c r="B36" s="19" t="s">
        <v>52</v>
      </c>
      <c r="C36" s="20" t="s">
        <v>129</v>
      </c>
      <c r="D36" s="8"/>
      <c r="E36" s="8">
        <v>26</v>
      </c>
      <c r="F36" s="8">
        <v>7.2</v>
      </c>
      <c r="G36" s="21">
        <f t="shared" si="1"/>
        <v>5.3092915845667506E-2</v>
      </c>
      <c r="H36"/>
      <c r="I36"/>
    </row>
    <row r="37" spans="1:9" hidden="1" x14ac:dyDescent="0.25">
      <c r="A37">
        <v>36</v>
      </c>
      <c r="B37" s="19" t="s">
        <v>52</v>
      </c>
      <c r="C37" s="20" t="s">
        <v>129</v>
      </c>
      <c r="D37" s="8"/>
      <c r="E37" s="8">
        <v>46</v>
      </c>
      <c r="F37" s="8">
        <v>7.2</v>
      </c>
      <c r="G37" s="21">
        <f t="shared" si="1"/>
        <v>0.16619025137490004</v>
      </c>
      <c r="H37"/>
      <c r="I37"/>
    </row>
    <row r="38" spans="1:9" hidden="1" x14ac:dyDescent="0.25">
      <c r="A38">
        <v>37</v>
      </c>
      <c r="B38" s="19" t="s">
        <v>52</v>
      </c>
      <c r="C38" s="20" t="s">
        <v>129</v>
      </c>
      <c r="D38" s="8"/>
      <c r="E38" s="8">
        <v>32</v>
      </c>
      <c r="F38" s="8">
        <v>7.2</v>
      </c>
      <c r="G38" s="21">
        <f t="shared" si="1"/>
        <v>8.0424771931898703E-2</v>
      </c>
      <c r="H38"/>
      <c r="I38"/>
    </row>
    <row r="39" spans="1:9" hidden="1" x14ac:dyDescent="0.25">
      <c r="A39">
        <v>38</v>
      </c>
      <c r="B39" s="19" t="s">
        <v>52</v>
      </c>
      <c r="C39" s="20" t="s">
        <v>129</v>
      </c>
      <c r="D39" s="8"/>
      <c r="E39" s="6">
        <v>43</v>
      </c>
      <c r="F39" s="6">
        <v>8.1</v>
      </c>
      <c r="G39" s="21">
        <f t="shared" si="1"/>
        <v>0.14522012041218818</v>
      </c>
      <c r="H39" s="32">
        <f>SUM(G29:G39)</f>
        <v>0.8745784823077658</v>
      </c>
      <c r="I39" s="32">
        <f>H39/((12.6*12.6*PI())/10000)</f>
        <v>17.535082965619637</v>
      </c>
    </row>
    <row r="40" spans="1:9" hidden="1" x14ac:dyDescent="0.25">
      <c r="A40">
        <v>39</v>
      </c>
      <c r="B40" s="3" t="s">
        <v>56</v>
      </c>
      <c r="C40" s="20" t="s">
        <v>129</v>
      </c>
      <c r="D40" s="8"/>
      <c r="E40" s="8">
        <v>53</v>
      </c>
      <c r="F40" s="8">
        <v>4.0999999999999996</v>
      </c>
      <c r="G40" s="21">
        <f t="shared" si="1"/>
        <v>0.22061834409834324</v>
      </c>
      <c r="H40"/>
      <c r="I40"/>
    </row>
    <row r="41" spans="1:9" hidden="1" x14ac:dyDescent="0.25">
      <c r="A41">
        <v>40</v>
      </c>
      <c r="B41" s="3" t="s">
        <v>56</v>
      </c>
      <c r="C41" s="20" t="s">
        <v>129</v>
      </c>
      <c r="D41" s="8"/>
      <c r="E41" s="8">
        <v>32</v>
      </c>
      <c r="F41" s="8">
        <v>4.0999999999999996</v>
      </c>
      <c r="G41" s="21">
        <f t="shared" si="1"/>
        <v>8.0424771931898703E-2</v>
      </c>
      <c r="H41"/>
      <c r="I41"/>
    </row>
    <row r="42" spans="1:9" hidden="1" x14ac:dyDescent="0.25">
      <c r="A42">
        <v>41</v>
      </c>
      <c r="B42" s="3" t="s">
        <v>56</v>
      </c>
      <c r="C42" s="20" t="s">
        <v>129</v>
      </c>
      <c r="D42" s="6">
        <v>55</v>
      </c>
      <c r="E42" s="3">
        <f t="shared" ref="E42:E66" si="2">D42/PI()</f>
        <v>17.507043740108486</v>
      </c>
      <c r="F42" s="6">
        <v>4.0999999999999996</v>
      </c>
      <c r="G42" s="21">
        <f t="shared" si="1"/>
        <v>2.4072185142649163E-2</v>
      </c>
      <c r="H42"/>
      <c r="I42"/>
    </row>
    <row r="43" spans="1:9" hidden="1" x14ac:dyDescent="0.25">
      <c r="A43">
        <v>42</v>
      </c>
      <c r="B43" s="3" t="s">
        <v>56</v>
      </c>
      <c r="C43" s="20" t="s">
        <v>129</v>
      </c>
      <c r="D43" s="6">
        <v>53</v>
      </c>
      <c r="E43" s="3">
        <f t="shared" si="2"/>
        <v>16.870423967740905</v>
      </c>
      <c r="F43" s="6">
        <v>4.0999999999999996</v>
      </c>
      <c r="G43" s="21">
        <f t="shared" si="1"/>
        <v>2.2353311757256696E-2</v>
      </c>
      <c r="H43"/>
      <c r="I43"/>
    </row>
    <row r="44" spans="1:9" hidden="1" x14ac:dyDescent="0.25">
      <c r="A44">
        <v>43</v>
      </c>
      <c r="B44" s="3" t="s">
        <v>56</v>
      </c>
      <c r="C44" s="20" t="s">
        <v>129</v>
      </c>
      <c r="D44" s="6">
        <v>57</v>
      </c>
      <c r="E44" s="3">
        <f t="shared" si="2"/>
        <v>18.143663512476071</v>
      </c>
      <c r="F44" s="6">
        <v>4.0999999999999996</v>
      </c>
      <c r="G44" s="21">
        <f t="shared" si="1"/>
        <v>2.5854720505278404E-2</v>
      </c>
      <c r="H44"/>
      <c r="I44"/>
    </row>
    <row r="45" spans="1:9" hidden="1" x14ac:dyDescent="0.25">
      <c r="A45">
        <v>44</v>
      </c>
      <c r="B45" s="3" t="s">
        <v>56</v>
      </c>
      <c r="C45" s="20" t="s">
        <v>129</v>
      </c>
      <c r="D45" s="8">
        <v>30</v>
      </c>
      <c r="E45" s="19">
        <f t="shared" si="2"/>
        <v>9.5492965855137211</v>
      </c>
      <c r="F45" s="6">
        <v>5.2</v>
      </c>
      <c r="G45" s="21">
        <f t="shared" si="1"/>
        <v>7.1619724391352906E-3</v>
      </c>
      <c r="H45"/>
      <c r="I45"/>
    </row>
    <row r="46" spans="1:9" hidden="1" x14ac:dyDescent="0.25">
      <c r="A46">
        <v>45</v>
      </c>
      <c r="B46" s="3" t="s">
        <v>56</v>
      </c>
      <c r="C46" s="22" t="s">
        <v>133</v>
      </c>
      <c r="D46" s="6">
        <v>65</v>
      </c>
      <c r="E46" s="3">
        <f t="shared" si="2"/>
        <v>20.690142601946395</v>
      </c>
      <c r="F46" s="6">
        <v>4.0999999999999996</v>
      </c>
      <c r="G46" s="21">
        <f t="shared" ref="G46:G77" si="3">(PI()*(E46/2)*(E46/2))/10000</f>
        <v>3.3621481728162893E-2</v>
      </c>
      <c r="H46"/>
      <c r="I46"/>
    </row>
    <row r="47" spans="1:9" hidden="1" x14ac:dyDescent="0.25">
      <c r="A47">
        <v>46</v>
      </c>
      <c r="B47" s="3" t="s">
        <v>56</v>
      </c>
      <c r="C47" s="22" t="s">
        <v>133</v>
      </c>
      <c r="D47" s="6">
        <v>97</v>
      </c>
      <c r="E47" s="3">
        <f t="shared" si="2"/>
        <v>30.876058959827695</v>
      </c>
      <c r="F47" s="6">
        <v>4.0999999999999996</v>
      </c>
      <c r="G47" s="21">
        <f t="shared" si="3"/>
        <v>7.4874442977582154E-2</v>
      </c>
      <c r="H47"/>
      <c r="I47"/>
    </row>
    <row r="48" spans="1:9" hidden="1" x14ac:dyDescent="0.25">
      <c r="A48">
        <v>47</v>
      </c>
      <c r="B48" s="3" t="s">
        <v>56</v>
      </c>
      <c r="C48" s="22" t="s">
        <v>133</v>
      </c>
      <c r="D48" s="6">
        <v>74</v>
      </c>
      <c r="E48" s="3">
        <f t="shared" si="2"/>
        <v>23.554931577600509</v>
      </c>
      <c r="F48" s="6">
        <v>4.0999999999999996</v>
      </c>
      <c r="G48" s="21">
        <f t="shared" si="3"/>
        <v>4.3576623418560945E-2</v>
      </c>
      <c r="H48"/>
      <c r="I48"/>
    </row>
    <row r="49" spans="1:9" hidden="1" x14ac:dyDescent="0.25">
      <c r="A49">
        <v>48</v>
      </c>
      <c r="B49" s="3" t="s">
        <v>56</v>
      </c>
      <c r="C49" s="22" t="s">
        <v>137</v>
      </c>
      <c r="D49" s="6">
        <v>49</v>
      </c>
      <c r="E49" s="3">
        <f t="shared" si="2"/>
        <v>15.597184423005743</v>
      </c>
      <c r="F49" s="6">
        <v>3.3</v>
      </c>
      <c r="G49" s="21">
        <f t="shared" si="3"/>
        <v>1.9106550918182034E-2</v>
      </c>
      <c r="H49"/>
      <c r="I49"/>
    </row>
    <row r="50" spans="1:9" hidden="1" x14ac:dyDescent="0.25">
      <c r="A50">
        <v>49</v>
      </c>
      <c r="B50" s="3" t="s">
        <v>56</v>
      </c>
      <c r="C50" s="22" t="s">
        <v>137</v>
      </c>
      <c r="D50" s="6">
        <v>99</v>
      </c>
      <c r="E50" s="3">
        <f t="shared" si="2"/>
        <v>31.512678732195276</v>
      </c>
      <c r="F50" s="6">
        <v>4.0999999999999996</v>
      </c>
      <c r="G50" s="21">
        <f t="shared" si="3"/>
        <v>7.7993879862183299E-2</v>
      </c>
      <c r="H50"/>
      <c r="I50"/>
    </row>
    <row r="51" spans="1:9" hidden="1" x14ac:dyDescent="0.25">
      <c r="A51">
        <v>50</v>
      </c>
      <c r="B51" s="3" t="s">
        <v>56</v>
      </c>
      <c r="C51" s="22" t="s">
        <v>137</v>
      </c>
      <c r="D51" s="6">
        <v>165</v>
      </c>
      <c r="E51" s="3">
        <f t="shared" si="2"/>
        <v>52.521131220325465</v>
      </c>
      <c r="F51" s="6">
        <v>4.0999999999999996</v>
      </c>
      <c r="G51" s="21">
        <f t="shared" si="3"/>
        <v>0.21664966628384255</v>
      </c>
      <c r="H51"/>
      <c r="I51"/>
    </row>
    <row r="52" spans="1:9" hidden="1" x14ac:dyDescent="0.25">
      <c r="A52">
        <v>51</v>
      </c>
      <c r="B52" s="3" t="s">
        <v>56</v>
      </c>
      <c r="C52" s="22" t="s">
        <v>137</v>
      </c>
      <c r="D52" s="6">
        <v>130</v>
      </c>
      <c r="E52" s="3">
        <f t="shared" si="2"/>
        <v>41.38028520389279</v>
      </c>
      <c r="F52" s="6">
        <v>4.0999999999999996</v>
      </c>
      <c r="G52" s="21">
        <f t="shared" si="3"/>
        <v>0.13448592691265157</v>
      </c>
      <c r="H52" s="32">
        <f>SUM(G40:G52)</f>
        <v>0.98079387797572692</v>
      </c>
      <c r="I52" s="32">
        <f>H52/((12.6*12.6*PI())/10000)</f>
        <v>19.664675464110125</v>
      </c>
    </row>
    <row r="53" spans="1:9" hidden="1" x14ac:dyDescent="0.25">
      <c r="A53">
        <v>52</v>
      </c>
      <c r="B53" s="3" t="s">
        <v>58</v>
      </c>
      <c r="C53" s="22" t="s">
        <v>128</v>
      </c>
      <c r="D53" s="6">
        <v>79</v>
      </c>
      <c r="E53" s="3">
        <f t="shared" si="2"/>
        <v>25.146481008519466</v>
      </c>
      <c r="F53" s="6">
        <v>4.0999999999999996</v>
      </c>
      <c r="G53" s="21">
        <f t="shared" si="3"/>
        <v>4.9664299991825943E-2</v>
      </c>
      <c r="H53"/>
      <c r="I53"/>
    </row>
    <row r="54" spans="1:9" hidden="1" x14ac:dyDescent="0.25">
      <c r="A54">
        <v>53</v>
      </c>
      <c r="B54" s="3" t="s">
        <v>58</v>
      </c>
      <c r="C54" s="20" t="s">
        <v>129</v>
      </c>
      <c r="D54" s="6">
        <v>159</v>
      </c>
      <c r="E54" s="3">
        <f t="shared" si="2"/>
        <v>50.611271903222722</v>
      </c>
      <c r="F54" s="6">
        <v>4.0999999999999996</v>
      </c>
      <c r="G54" s="21">
        <f t="shared" si="3"/>
        <v>0.20117980581531034</v>
      </c>
      <c r="H54"/>
      <c r="I54"/>
    </row>
    <row r="55" spans="1:9" hidden="1" x14ac:dyDescent="0.25">
      <c r="A55">
        <v>54</v>
      </c>
      <c r="B55" s="3" t="s">
        <v>58</v>
      </c>
      <c r="C55" s="20" t="s">
        <v>129</v>
      </c>
      <c r="D55" s="6">
        <v>136</v>
      </c>
      <c r="E55" s="3">
        <f t="shared" si="2"/>
        <v>43.290144520995533</v>
      </c>
      <c r="F55" s="6">
        <v>4.0999999999999996</v>
      </c>
      <c r="G55" s="21">
        <f t="shared" si="3"/>
        <v>0.14718649137138481</v>
      </c>
      <c r="H55"/>
      <c r="I55"/>
    </row>
    <row r="56" spans="1:9" hidden="1" x14ac:dyDescent="0.25">
      <c r="A56">
        <v>55</v>
      </c>
      <c r="B56" s="3" t="s">
        <v>58</v>
      </c>
      <c r="C56" s="20" t="s">
        <v>129</v>
      </c>
      <c r="D56" s="6">
        <v>71</v>
      </c>
      <c r="E56" s="3">
        <f t="shared" si="2"/>
        <v>22.600001919049138</v>
      </c>
      <c r="F56" s="6">
        <v>4.0999999999999996</v>
      </c>
      <c r="G56" s="21">
        <f t="shared" si="3"/>
        <v>4.0115003406312216E-2</v>
      </c>
      <c r="H56"/>
      <c r="I56"/>
    </row>
    <row r="57" spans="1:9" hidden="1" x14ac:dyDescent="0.25">
      <c r="A57">
        <v>56</v>
      </c>
      <c r="B57" s="3" t="s">
        <v>58</v>
      </c>
      <c r="C57" s="22" t="s">
        <v>138</v>
      </c>
      <c r="D57" s="6">
        <v>182</v>
      </c>
      <c r="E57" s="3">
        <f t="shared" si="2"/>
        <v>57.932399285449904</v>
      </c>
      <c r="F57" s="6">
        <v>4.0999999999999996</v>
      </c>
      <c r="G57" s="21">
        <f t="shared" si="3"/>
        <v>0.26359241674879702</v>
      </c>
      <c r="H57"/>
      <c r="I57"/>
    </row>
    <row r="58" spans="1:9" hidden="1" x14ac:dyDescent="0.25">
      <c r="A58">
        <v>57</v>
      </c>
      <c r="B58" s="3" t="s">
        <v>58</v>
      </c>
      <c r="C58" s="22" t="s">
        <v>141</v>
      </c>
      <c r="D58" s="6">
        <v>124</v>
      </c>
      <c r="E58" s="3">
        <f t="shared" si="2"/>
        <v>39.470425886790046</v>
      </c>
      <c r="F58" s="6">
        <v>4.0999999999999996</v>
      </c>
      <c r="G58" s="21">
        <f t="shared" si="3"/>
        <v>0.12235832024904915</v>
      </c>
      <c r="H58"/>
      <c r="I58"/>
    </row>
    <row r="59" spans="1:9" hidden="1" x14ac:dyDescent="0.25">
      <c r="A59">
        <v>58</v>
      </c>
      <c r="B59" s="3" t="s">
        <v>58</v>
      </c>
      <c r="C59" s="22" t="s">
        <v>141</v>
      </c>
      <c r="D59" s="6">
        <v>140</v>
      </c>
      <c r="E59" s="3">
        <f t="shared" si="2"/>
        <v>44.563384065730695</v>
      </c>
      <c r="F59" s="6">
        <v>4.0999999999999996</v>
      </c>
      <c r="G59" s="21">
        <f t="shared" si="3"/>
        <v>0.15597184423005742</v>
      </c>
      <c r="H59"/>
      <c r="I59"/>
    </row>
    <row r="60" spans="1:9" hidden="1" x14ac:dyDescent="0.25">
      <c r="A60">
        <v>59</v>
      </c>
      <c r="B60" s="3" t="s">
        <v>58</v>
      </c>
      <c r="C60" s="22" t="s">
        <v>141</v>
      </c>
      <c r="D60" s="6">
        <v>116</v>
      </c>
      <c r="E60" s="3">
        <f t="shared" si="2"/>
        <v>36.923946797319722</v>
      </c>
      <c r="F60" s="6">
        <v>4.0999999999999996</v>
      </c>
      <c r="G60" s="21">
        <f t="shared" si="3"/>
        <v>0.1070794457122272</v>
      </c>
      <c r="H60"/>
      <c r="I60"/>
    </row>
    <row r="61" spans="1:9" hidden="1" x14ac:dyDescent="0.25">
      <c r="A61">
        <v>60</v>
      </c>
      <c r="B61" s="3" t="s">
        <v>58</v>
      </c>
      <c r="C61" s="22" t="s">
        <v>141</v>
      </c>
      <c r="D61" s="6">
        <v>215</v>
      </c>
      <c r="E61" s="3">
        <f t="shared" si="2"/>
        <v>68.436625529514998</v>
      </c>
      <c r="F61" s="6">
        <v>5.0999999999999996</v>
      </c>
      <c r="G61" s="21">
        <f t="shared" si="3"/>
        <v>0.3678468622211431</v>
      </c>
      <c r="H61"/>
      <c r="I61"/>
    </row>
    <row r="62" spans="1:9" hidden="1" x14ac:dyDescent="0.25">
      <c r="A62">
        <v>61</v>
      </c>
      <c r="B62" s="3" t="s">
        <v>58</v>
      </c>
      <c r="C62" s="22" t="s">
        <v>141</v>
      </c>
      <c r="D62" s="6">
        <v>164</v>
      </c>
      <c r="E62" s="3">
        <f t="shared" si="2"/>
        <v>52.202821334141674</v>
      </c>
      <c r="F62" s="6">
        <v>5.0999999999999996</v>
      </c>
      <c r="G62" s="21">
        <f t="shared" si="3"/>
        <v>0.21403156746998089</v>
      </c>
      <c r="H62"/>
      <c r="I62"/>
    </row>
    <row r="63" spans="1:9" hidden="1" x14ac:dyDescent="0.25">
      <c r="A63">
        <v>62</v>
      </c>
      <c r="B63" s="3" t="s">
        <v>58</v>
      </c>
      <c r="C63" s="22" t="s">
        <v>141</v>
      </c>
      <c r="D63" s="6">
        <v>208</v>
      </c>
      <c r="E63" s="3">
        <f t="shared" si="2"/>
        <v>66.208456326228458</v>
      </c>
      <c r="F63" s="6">
        <v>5.0999999999999996</v>
      </c>
      <c r="G63" s="21">
        <f t="shared" si="3"/>
        <v>0.3442839728963879</v>
      </c>
      <c r="H63"/>
      <c r="I63"/>
    </row>
    <row r="64" spans="1:9" hidden="1" x14ac:dyDescent="0.25">
      <c r="A64">
        <v>63</v>
      </c>
      <c r="B64" s="3" t="s">
        <v>58</v>
      </c>
      <c r="C64" s="22" t="s">
        <v>141</v>
      </c>
      <c r="D64" s="6">
        <v>67</v>
      </c>
      <c r="E64" s="3">
        <f t="shared" si="2"/>
        <v>21.326762374313976</v>
      </c>
      <c r="F64" s="6">
        <v>6.1</v>
      </c>
      <c r="G64" s="21">
        <f t="shared" si="3"/>
        <v>3.5722326976975909E-2</v>
      </c>
      <c r="H64"/>
      <c r="I64"/>
    </row>
    <row r="65" spans="1:9" x14ac:dyDescent="0.25">
      <c r="A65">
        <v>64</v>
      </c>
      <c r="B65" s="3" t="s">
        <v>58</v>
      </c>
      <c r="C65" s="22" t="s">
        <v>141</v>
      </c>
      <c r="D65" s="6">
        <v>70</v>
      </c>
      <c r="E65" s="3">
        <f t="shared" si="2"/>
        <v>22.281692032865347</v>
      </c>
      <c r="F65" s="6">
        <v>6.1</v>
      </c>
      <c r="G65" s="21">
        <f t="shared" si="3"/>
        <v>3.8992961057514354E-2</v>
      </c>
      <c r="H65" s="32">
        <f>SUM(G53:G65)</f>
        <v>2.0880253181469661</v>
      </c>
      <c r="I65" s="32">
        <f>H65/((12.6*12.6*PI())/10000)</f>
        <v>41.864392880337249</v>
      </c>
    </row>
    <row r="66" spans="1:9" hidden="1" x14ac:dyDescent="0.25">
      <c r="A66">
        <v>65</v>
      </c>
      <c r="B66" s="8" t="s">
        <v>61</v>
      </c>
      <c r="C66" s="20" t="s">
        <v>129</v>
      </c>
      <c r="D66" s="8">
        <v>18</v>
      </c>
      <c r="E66" s="19">
        <f t="shared" si="2"/>
        <v>5.7295779513082321</v>
      </c>
      <c r="F66" s="8">
        <v>3.3</v>
      </c>
      <c r="G66" s="21">
        <f t="shared" si="3"/>
        <v>2.5783100780887042E-3</v>
      </c>
      <c r="H66"/>
      <c r="I66"/>
    </row>
    <row r="67" spans="1:9" hidden="1" x14ac:dyDescent="0.25">
      <c r="A67">
        <v>66</v>
      </c>
      <c r="B67" s="8" t="s">
        <v>61</v>
      </c>
      <c r="C67" s="20" t="s">
        <v>129</v>
      </c>
      <c r="D67" s="8"/>
      <c r="E67" s="6">
        <v>26</v>
      </c>
      <c r="F67" s="6">
        <v>4.0999999999999996</v>
      </c>
      <c r="G67" s="21">
        <f t="shared" si="3"/>
        <v>5.3092915845667506E-2</v>
      </c>
      <c r="H67"/>
      <c r="I67"/>
    </row>
    <row r="68" spans="1:9" hidden="1" x14ac:dyDescent="0.25">
      <c r="A68">
        <v>67</v>
      </c>
      <c r="B68" s="8" t="s">
        <v>61</v>
      </c>
      <c r="C68" s="20" t="s">
        <v>129</v>
      </c>
      <c r="D68" s="8"/>
      <c r="E68" s="8">
        <v>23</v>
      </c>
      <c r="F68" s="8">
        <v>4.0999999999999996</v>
      </c>
      <c r="G68" s="21">
        <f t="shared" si="3"/>
        <v>4.154756284372501E-2</v>
      </c>
      <c r="H68"/>
      <c r="I68"/>
    </row>
    <row r="69" spans="1:9" hidden="1" x14ac:dyDescent="0.25">
      <c r="A69">
        <v>68</v>
      </c>
      <c r="B69" s="8" t="s">
        <v>61</v>
      </c>
      <c r="C69" s="20" t="s">
        <v>129</v>
      </c>
      <c r="D69" s="8">
        <v>23</v>
      </c>
      <c r="E69" s="19">
        <f t="shared" ref="E69:E76" si="4">D69/PI()</f>
        <v>7.3211273822271856</v>
      </c>
      <c r="F69" s="8">
        <v>5.0999999999999996</v>
      </c>
      <c r="G69" s="21">
        <f t="shared" si="3"/>
        <v>4.2096482447806314E-3</v>
      </c>
      <c r="H69"/>
      <c r="I69"/>
    </row>
    <row r="70" spans="1:9" hidden="1" x14ac:dyDescent="0.25">
      <c r="A70">
        <v>69</v>
      </c>
      <c r="B70" s="8" t="s">
        <v>61</v>
      </c>
      <c r="C70" s="20" t="s">
        <v>140</v>
      </c>
      <c r="D70" s="8">
        <v>117</v>
      </c>
      <c r="E70" s="19">
        <f t="shared" si="4"/>
        <v>37.242256683503513</v>
      </c>
      <c r="F70" s="8">
        <v>4.0999999999999996</v>
      </c>
      <c r="G70" s="21">
        <f t="shared" si="3"/>
        <v>0.10893360079924778</v>
      </c>
      <c r="H70"/>
      <c r="I70"/>
    </row>
    <row r="71" spans="1:9" hidden="1" x14ac:dyDescent="0.25">
      <c r="A71">
        <v>70</v>
      </c>
      <c r="B71" s="8" t="s">
        <v>61</v>
      </c>
      <c r="C71" s="20" t="s">
        <v>140</v>
      </c>
      <c r="D71" s="8">
        <v>69</v>
      </c>
      <c r="E71" s="19">
        <f t="shared" si="4"/>
        <v>21.963382146681557</v>
      </c>
      <c r="F71" s="8">
        <v>8.1</v>
      </c>
      <c r="G71" s="21">
        <f t="shared" si="3"/>
        <v>3.7886834203025688E-2</v>
      </c>
      <c r="H71"/>
      <c r="I71"/>
    </row>
    <row r="72" spans="1:9" hidden="1" x14ac:dyDescent="0.25">
      <c r="A72">
        <v>71</v>
      </c>
      <c r="B72" s="8" t="s">
        <v>61</v>
      </c>
      <c r="C72" s="20" t="s">
        <v>140</v>
      </c>
      <c r="D72" s="8">
        <v>45</v>
      </c>
      <c r="E72" s="19">
        <f t="shared" si="4"/>
        <v>14.323944878270581</v>
      </c>
      <c r="F72" s="8">
        <v>8.1</v>
      </c>
      <c r="G72" s="21">
        <f t="shared" si="3"/>
        <v>1.6114437988054401E-2</v>
      </c>
      <c r="H72"/>
      <c r="I72"/>
    </row>
    <row r="73" spans="1:9" hidden="1" x14ac:dyDescent="0.25">
      <c r="A73">
        <v>72</v>
      </c>
      <c r="B73" s="8" t="s">
        <v>61</v>
      </c>
      <c r="C73" s="20" t="s">
        <v>141</v>
      </c>
      <c r="D73" s="8">
        <v>42</v>
      </c>
      <c r="E73" s="19">
        <f t="shared" si="4"/>
        <v>13.369015219719209</v>
      </c>
      <c r="F73" s="8">
        <v>5.0999999999999996</v>
      </c>
      <c r="G73" s="21">
        <f t="shared" si="3"/>
        <v>1.4037465980705171E-2</v>
      </c>
      <c r="H73"/>
      <c r="I73"/>
    </row>
    <row r="74" spans="1:9" hidden="1" x14ac:dyDescent="0.25">
      <c r="A74">
        <v>73</v>
      </c>
      <c r="B74" s="8" t="s">
        <v>61</v>
      </c>
      <c r="C74" s="20" t="s">
        <v>141</v>
      </c>
      <c r="D74" s="8">
        <v>135</v>
      </c>
      <c r="E74" s="19">
        <f t="shared" si="4"/>
        <v>42.971834634811742</v>
      </c>
      <c r="F74" s="8">
        <v>5.2</v>
      </c>
      <c r="G74" s="21">
        <f t="shared" si="3"/>
        <v>0.14502994189248963</v>
      </c>
      <c r="H74" s="32">
        <f>SUM(G66:G74)</f>
        <v>0.42343071787578451</v>
      </c>
      <c r="I74" s="32">
        <f>H74/((12.6*12.6*PI())/10000)</f>
        <v>8.4896815075435725</v>
      </c>
    </row>
    <row r="75" spans="1:9" hidden="1" x14ac:dyDescent="0.25">
      <c r="A75">
        <v>74</v>
      </c>
      <c r="B75" s="3" t="s">
        <v>66</v>
      </c>
      <c r="C75" s="20" t="s">
        <v>129</v>
      </c>
      <c r="D75" s="6">
        <v>68</v>
      </c>
      <c r="E75" s="3">
        <f t="shared" si="4"/>
        <v>21.645072260497766</v>
      </c>
      <c r="F75" s="6">
        <v>4.0999999999999996</v>
      </c>
      <c r="G75" s="21">
        <f t="shared" si="3"/>
        <v>3.6796622842846204E-2</v>
      </c>
      <c r="H75"/>
      <c r="I75"/>
    </row>
    <row r="76" spans="1:9" hidden="1" x14ac:dyDescent="0.25">
      <c r="A76">
        <v>75</v>
      </c>
      <c r="B76" s="3" t="s">
        <v>66</v>
      </c>
      <c r="C76" s="20" t="s">
        <v>129</v>
      </c>
      <c r="D76" s="6">
        <v>53</v>
      </c>
      <c r="E76" s="3">
        <f t="shared" si="4"/>
        <v>16.870423967740905</v>
      </c>
      <c r="F76" s="6">
        <v>4.0999999999999996</v>
      </c>
      <c r="G76" s="21">
        <f t="shared" si="3"/>
        <v>2.2353311757256696E-2</v>
      </c>
      <c r="H76"/>
      <c r="I76"/>
    </row>
    <row r="77" spans="1:9" hidden="1" x14ac:dyDescent="0.25">
      <c r="A77">
        <v>76</v>
      </c>
      <c r="B77" s="3" t="s">
        <v>66</v>
      </c>
      <c r="C77" s="20" t="s">
        <v>129</v>
      </c>
      <c r="D77" s="8"/>
      <c r="E77" s="6">
        <v>42</v>
      </c>
      <c r="F77" s="6">
        <v>4.0999999999999996</v>
      </c>
      <c r="G77" s="21">
        <f t="shared" si="3"/>
        <v>0.1385442360233099</v>
      </c>
      <c r="H77"/>
      <c r="I77"/>
    </row>
    <row r="78" spans="1:9" hidden="1" x14ac:dyDescent="0.25">
      <c r="A78">
        <v>77</v>
      </c>
      <c r="B78" s="3" t="s">
        <v>66</v>
      </c>
      <c r="C78" s="20" t="s">
        <v>129</v>
      </c>
      <c r="D78" s="8"/>
      <c r="E78" s="8">
        <v>26</v>
      </c>
      <c r="F78" s="8">
        <v>7.2</v>
      </c>
      <c r="G78" s="21">
        <f t="shared" ref="G78:G94" si="5">(PI()*(E78/2)*(E78/2))/10000</f>
        <v>5.3092915845667506E-2</v>
      </c>
      <c r="H78"/>
      <c r="I78"/>
    </row>
    <row r="79" spans="1:9" hidden="1" x14ac:dyDescent="0.25">
      <c r="A79">
        <v>78</v>
      </c>
      <c r="B79" s="3" t="s">
        <v>66</v>
      </c>
      <c r="C79" s="20" t="s">
        <v>129</v>
      </c>
      <c r="D79" s="8">
        <v>38</v>
      </c>
      <c r="E79" s="19">
        <f>D79/PI()</f>
        <v>12.095775674984045</v>
      </c>
      <c r="F79" s="8">
        <v>8.1</v>
      </c>
      <c r="G79" s="21">
        <f t="shared" si="5"/>
        <v>1.1490986891234843E-2</v>
      </c>
      <c r="H79"/>
      <c r="I79"/>
    </row>
    <row r="80" spans="1:9" hidden="1" x14ac:dyDescent="0.25">
      <c r="A80">
        <v>79</v>
      </c>
      <c r="B80" s="3" t="s">
        <v>66</v>
      </c>
      <c r="C80" s="20" t="s">
        <v>141</v>
      </c>
      <c r="D80" s="8"/>
      <c r="E80" s="6">
        <v>25</v>
      </c>
      <c r="F80" s="6">
        <v>4.0999999999999996</v>
      </c>
      <c r="G80" s="21">
        <f t="shared" si="5"/>
        <v>4.9087385212340517E-2</v>
      </c>
      <c r="H80"/>
      <c r="I80"/>
    </row>
    <row r="81" spans="1:9" hidden="1" x14ac:dyDescent="0.25">
      <c r="A81">
        <v>80</v>
      </c>
      <c r="B81" s="3" t="s">
        <v>66</v>
      </c>
      <c r="C81" s="20" t="s">
        <v>141</v>
      </c>
      <c r="D81" s="8"/>
      <c r="E81" s="6">
        <v>23</v>
      </c>
      <c r="F81" s="6">
        <v>4.0999999999999996</v>
      </c>
      <c r="G81" s="21">
        <f t="shared" si="5"/>
        <v>4.154756284372501E-2</v>
      </c>
      <c r="H81"/>
      <c r="I81"/>
    </row>
    <row r="82" spans="1:9" hidden="1" x14ac:dyDescent="0.25">
      <c r="A82">
        <v>81</v>
      </c>
      <c r="B82" s="3" t="s">
        <v>66</v>
      </c>
      <c r="C82" s="20" t="s">
        <v>141</v>
      </c>
      <c r="D82" s="8"/>
      <c r="E82" s="6">
        <v>29</v>
      </c>
      <c r="F82" s="6">
        <v>4.0999999999999996</v>
      </c>
      <c r="G82" s="21">
        <f t="shared" si="5"/>
        <v>6.6051985541725394E-2</v>
      </c>
      <c r="H82"/>
      <c r="I82"/>
    </row>
    <row r="83" spans="1:9" hidden="1" x14ac:dyDescent="0.25">
      <c r="A83">
        <v>82</v>
      </c>
      <c r="B83" s="3" t="s">
        <v>66</v>
      </c>
      <c r="C83" s="20" t="s">
        <v>141</v>
      </c>
      <c r="D83" s="8"/>
      <c r="E83" s="6">
        <v>20</v>
      </c>
      <c r="F83" s="6">
        <v>4.0999999999999996</v>
      </c>
      <c r="G83" s="21">
        <f t="shared" si="5"/>
        <v>3.1415926535897934E-2</v>
      </c>
      <c r="H83"/>
      <c r="I83"/>
    </row>
    <row r="84" spans="1:9" hidden="1" x14ac:dyDescent="0.25">
      <c r="A84">
        <v>83</v>
      </c>
      <c r="B84" s="3" t="s">
        <v>66</v>
      </c>
      <c r="C84" s="20" t="s">
        <v>141</v>
      </c>
      <c r="D84" s="8"/>
      <c r="E84" s="6">
        <v>28</v>
      </c>
      <c r="F84" s="6">
        <v>5.0999999999999996</v>
      </c>
      <c r="G84" s="21">
        <f t="shared" si="5"/>
        <v>6.1575216010359944E-2</v>
      </c>
      <c r="H84"/>
      <c r="I84"/>
    </row>
    <row r="85" spans="1:9" hidden="1" x14ac:dyDescent="0.25">
      <c r="A85">
        <v>84</v>
      </c>
      <c r="B85" s="3" t="s">
        <v>66</v>
      </c>
      <c r="C85" s="20" t="s">
        <v>141</v>
      </c>
      <c r="D85" s="8"/>
      <c r="E85" s="6">
        <v>38</v>
      </c>
      <c r="F85" s="6">
        <v>5.0999999999999996</v>
      </c>
      <c r="G85" s="21">
        <f t="shared" si="5"/>
        <v>0.11341149479459152</v>
      </c>
      <c r="H85"/>
      <c r="I85"/>
    </row>
    <row r="86" spans="1:9" hidden="1" x14ac:dyDescent="0.25">
      <c r="A86">
        <v>85</v>
      </c>
      <c r="B86" s="3" t="s">
        <v>66</v>
      </c>
      <c r="C86" s="20" t="s">
        <v>141</v>
      </c>
      <c r="D86" s="8"/>
      <c r="E86" s="6">
        <v>24</v>
      </c>
      <c r="F86" s="6">
        <v>5.0999999999999996</v>
      </c>
      <c r="G86" s="21">
        <f t="shared" si="5"/>
        <v>4.5238934211693019E-2</v>
      </c>
      <c r="H86"/>
      <c r="I86"/>
    </row>
    <row r="87" spans="1:9" hidden="1" x14ac:dyDescent="0.25">
      <c r="A87">
        <v>86</v>
      </c>
      <c r="B87" s="3" t="s">
        <v>66</v>
      </c>
      <c r="C87" s="20" t="s">
        <v>141</v>
      </c>
      <c r="D87" s="8"/>
      <c r="E87" s="6">
        <v>34</v>
      </c>
      <c r="F87" s="6">
        <v>5.0999999999999996</v>
      </c>
      <c r="G87" s="21">
        <f t="shared" si="5"/>
        <v>9.0792027688745031E-2</v>
      </c>
      <c r="H87"/>
      <c r="I87"/>
    </row>
    <row r="88" spans="1:9" hidden="1" x14ac:dyDescent="0.25">
      <c r="A88">
        <v>87</v>
      </c>
      <c r="B88" s="3" t="s">
        <v>66</v>
      </c>
      <c r="C88" s="20" t="s">
        <v>141</v>
      </c>
      <c r="D88" s="8"/>
      <c r="E88" s="6">
        <v>20</v>
      </c>
      <c r="F88" s="6">
        <v>5.2</v>
      </c>
      <c r="G88" s="21">
        <f t="shared" si="5"/>
        <v>3.1415926535897934E-2</v>
      </c>
      <c r="H88"/>
      <c r="I88"/>
    </row>
    <row r="89" spans="1:9" hidden="1" x14ac:dyDescent="0.25">
      <c r="A89">
        <v>88</v>
      </c>
      <c r="B89" s="3" t="s">
        <v>66</v>
      </c>
      <c r="C89" s="20" t="s">
        <v>141</v>
      </c>
      <c r="D89" s="8"/>
      <c r="E89" s="6">
        <v>17</v>
      </c>
      <c r="F89" s="6">
        <v>5.2</v>
      </c>
      <c r="G89" s="21">
        <f t="shared" si="5"/>
        <v>2.2698006922186258E-2</v>
      </c>
      <c r="H89"/>
      <c r="I89"/>
    </row>
    <row r="90" spans="1:9" hidden="1" x14ac:dyDescent="0.25">
      <c r="A90">
        <v>89</v>
      </c>
      <c r="B90" s="3" t="s">
        <v>66</v>
      </c>
      <c r="C90" s="20" t="s">
        <v>141</v>
      </c>
      <c r="D90" s="8"/>
      <c r="E90" s="6">
        <v>18</v>
      </c>
      <c r="F90" s="6">
        <v>5.2</v>
      </c>
      <c r="G90" s="21">
        <f t="shared" si="5"/>
        <v>2.5446900494077322E-2</v>
      </c>
      <c r="H90"/>
      <c r="I90"/>
    </row>
    <row r="91" spans="1:9" hidden="1" x14ac:dyDescent="0.25">
      <c r="A91">
        <v>90</v>
      </c>
      <c r="B91" s="3" t="s">
        <v>66</v>
      </c>
      <c r="C91" s="24" t="s">
        <v>145</v>
      </c>
      <c r="D91" s="8"/>
      <c r="E91" s="6">
        <v>21</v>
      </c>
      <c r="F91" s="6">
        <v>8.1</v>
      </c>
      <c r="G91" s="21">
        <f t="shared" si="5"/>
        <v>3.4636059005827474E-2</v>
      </c>
      <c r="H91"/>
      <c r="I91"/>
    </row>
    <row r="92" spans="1:9" hidden="1" x14ac:dyDescent="0.25">
      <c r="A92">
        <v>91</v>
      </c>
      <c r="B92" s="3" t="s">
        <v>66</v>
      </c>
      <c r="C92" s="24" t="s">
        <v>145</v>
      </c>
      <c r="D92" s="8"/>
      <c r="E92" s="6">
        <v>7</v>
      </c>
      <c r="F92" s="6">
        <v>8.1</v>
      </c>
      <c r="G92" s="21">
        <f t="shared" si="5"/>
        <v>3.8484510006474965E-3</v>
      </c>
      <c r="H92" s="32">
        <f>SUM(G75:G92)</f>
        <v>0.87944395015803001</v>
      </c>
      <c r="I92" s="32">
        <f>H92/((12.6*12.6*PI())/10000)</f>
        <v>17.632634396562477</v>
      </c>
    </row>
    <row r="93" spans="1:9" hidden="1" x14ac:dyDescent="0.25">
      <c r="A93">
        <v>92</v>
      </c>
      <c r="B93" s="3" t="s">
        <v>69</v>
      </c>
      <c r="C93" s="20" t="s">
        <v>129</v>
      </c>
      <c r="D93" s="8"/>
      <c r="E93" s="6">
        <v>18</v>
      </c>
      <c r="F93" s="6">
        <v>4.0999999999999996</v>
      </c>
      <c r="G93" s="21">
        <f t="shared" si="5"/>
        <v>2.5446900494077322E-2</v>
      </c>
      <c r="H93"/>
      <c r="I93"/>
    </row>
    <row r="94" spans="1:9" hidden="1" x14ac:dyDescent="0.25">
      <c r="A94">
        <v>93</v>
      </c>
      <c r="B94" s="3" t="s">
        <v>69</v>
      </c>
      <c r="C94" s="20" t="s">
        <v>129</v>
      </c>
      <c r="D94" s="8"/>
      <c r="E94" s="6">
        <v>31</v>
      </c>
      <c r="F94" s="6">
        <v>4.0999999999999996</v>
      </c>
      <c r="G94" s="21">
        <f t="shared" si="5"/>
        <v>7.5476763502494784E-2</v>
      </c>
      <c r="H94"/>
      <c r="I94"/>
    </row>
    <row r="95" spans="1:9" hidden="1" x14ac:dyDescent="0.25">
      <c r="A95">
        <v>94</v>
      </c>
      <c r="B95" s="3" t="s">
        <v>69</v>
      </c>
      <c r="C95" s="20" t="s">
        <v>129</v>
      </c>
      <c r="D95" s="8"/>
      <c r="E95" s="6" t="s">
        <v>130</v>
      </c>
      <c r="F95" s="6">
        <v>4.0999999999999996</v>
      </c>
      <c r="G95" s="21">
        <f>((PI()*7.5*7.5)+(PI()*12*12))/10000</f>
        <v>6.2910392888135602E-2</v>
      </c>
      <c r="H95"/>
      <c r="I95"/>
    </row>
    <row r="96" spans="1:9" hidden="1" x14ac:dyDescent="0.25">
      <c r="A96">
        <v>95</v>
      </c>
      <c r="B96" s="3" t="s">
        <v>69</v>
      </c>
      <c r="C96" s="20" t="s">
        <v>129</v>
      </c>
      <c r="D96" s="8"/>
      <c r="E96" s="8">
        <v>17</v>
      </c>
      <c r="F96" s="8">
        <v>4.0999999999999996</v>
      </c>
      <c r="G96" s="21">
        <f t="shared" ref="G96:G127" si="6">(PI()*(E96/2)*(E96/2))/10000</f>
        <v>2.2698006922186258E-2</v>
      </c>
      <c r="H96"/>
      <c r="I96"/>
    </row>
    <row r="97" spans="1:9" hidden="1" x14ac:dyDescent="0.25">
      <c r="A97">
        <v>96</v>
      </c>
      <c r="B97" s="3" t="s">
        <v>69</v>
      </c>
      <c r="C97" s="20" t="s">
        <v>129</v>
      </c>
      <c r="D97" s="8"/>
      <c r="E97" s="8">
        <v>30</v>
      </c>
      <c r="F97" s="8">
        <v>7.2</v>
      </c>
      <c r="G97" s="21">
        <f t="shared" si="6"/>
        <v>7.0685834705770348E-2</v>
      </c>
      <c r="H97"/>
      <c r="I97"/>
    </row>
    <row r="98" spans="1:9" hidden="1" x14ac:dyDescent="0.25">
      <c r="A98">
        <v>97</v>
      </c>
      <c r="B98" s="3" t="s">
        <v>69</v>
      </c>
      <c r="C98" s="22" t="s">
        <v>138</v>
      </c>
      <c r="D98" s="8"/>
      <c r="E98" s="6">
        <v>39</v>
      </c>
      <c r="F98" s="6">
        <v>5.0999999999999996</v>
      </c>
      <c r="G98" s="21">
        <f t="shared" si="6"/>
        <v>0.11945906065275187</v>
      </c>
      <c r="H98" s="32">
        <f>SUM(G93:G98)</f>
        <v>0.37667695916541616</v>
      </c>
      <c r="I98" s="32">
        <f>H98/((12.6*12.6*PI())/10000)</f>
        <v>7.5522801713277907</v>
      </c>
    </row>
    <row r="99" spans="1:9" hidden="1" x14ac:dyDescent="0.25">
      <c r="A99">
        <v>98</v>
      </c>
      <c r="B99" s="19" t="s">
        <v>73</v>
      </c>
      <c r="C99" s="20" t="s">
        <v>129</v>
      </c>
      <c r="D99" s="8"/>
      <c r="E99" s="8">
        <v>21</v>
      </c>
      <c r="F99" s="8">
        <v>8.1999999999999993</v>
      </c>
      <c r="G99" s="21">
        <f t="shared" si="6"/>
        <v>3.4636059005827474E-2</v>
      </c>
      <c r="H99"/>
      <c r="I99"/>
    </row>
    <row r="100" spans="1:9" hidden="1" x14ac:dyDescent="0.25">
      <c r="A100">
        <v>99</v>
      </c>
      <c r="B100" s="19" t="s">
        <v>73</v>
      </c>
      <c r="C100" s="20" t="s">
        <v>129</v>
      </c>
      <c r="D100" s="8"/>
      <c r="E100" s="6">
        <v>23</v>
      </c>
      <c r="F100" s="6">
        <v>8.1999999999999993</v>
      </c>
      <c r="G100" s="21">
        <f t="shared" si="6"/>
        <v>4.154756284372501E-2</v>
      </c>
      <c r="H100"/>
      <c r="I100"/>
    </row>
    <row r="101" spans="1:9" hidden="1" x14ac:dyDescent="0.25">
      <c r="A101">
        <v>100</v>
      </c>
      <c r="B101" s="19" t="s">
        <v>73</v>
      </c>
      <c r="C101" s="20" t="s">
        <v>129</v>
      </c>
      <c r="D101" s="8">
        <v>78</v>
      </c>
      <c r="E101" s="19">
        <f>D101/PI()</f>
        <v>24.828171122335672</v>
      </c>
      <c r="F101" s="8">
        <v>8.1999999999999993</v>
      </c>
      <c r="G101" s="21">
        <f t="shared" si="6"/>
        <v>4.8414933688554561E-2</v>
      </c>
      <c r="H101"/>
      <c r="I101"/>
    </row>
    <row r="102" spans="1:9" hidden="1" x14ac:dyDescent="0.25">
      <c r="A102">
        <v>101</v>
      </c>
      <c r="B102" s="19" t="s">
        <v>73</v>
      </c>
      <c r="C102" s="20" t="s">
        <v>139</v>
      </c>
      <c r="D102" s="8"/>
      <c r="E102" s="8">
        <v>32</v>
      </c>
      <c r="F102" s="8">
        <v>4.0999999999999996</v>
      </c>
      <c r="G102" s="21">
        <f t="shared" si="6"/>
        <v>8.0424771931898703E-2</v>
      </c>
      <c r="H102"/>
      <c r="I102"/>
    </row>
    <row r="103" spans="1:9" hidden="1" x14ac:dyDescent="0.25">
      <c r="A103">
        <v>102</v>
      </c>
      <c r="B103" s="19" t="s">
        <v>73</v>
      </c>
      <c r="C103" s="20" t="s">
        <v>141</v>
      </c>
      <c r="D103" s="8"/>
      <c r="E103" s="8">
        <v>10</v>
      </c>
      <c r="F103" s="8">
        <v>3.3</v>
      </c>
      <c r="G103" s="21">
        <f t="shared" si="6"/>
        <v>7.8539816339744835E-3</v>
      </c>
      <c r="H103"/>
      <c r="I103"/>
    </row>
    <row r="104" spans="1:9" hidden="1" x14ac:dyDescent="0.25">
      <c r="A104">
        <v>103</v>
      </c>
      <c r="B104" s="19" t="s">
        <v>73</v>
      </c>
      <c r="C104" s="20" t="s">
        <v>141</v>
      </c>
      <c r="D104" s="8"/>
      <c r="E104" s="8">
        <v>49</v>
      </c>
      <c r="F104" s="8">
        <v>5.0999999999999996</v>
      </c>
      <c r="G104" s="21">
        <f t="shared" si="6"/>
        <v>0.18857409903172731</v>
      </c>
      <c r="H104"/>
      <c r="I104"/>
    </row>
    <row r="105" spans="1:9" hidden="1" x14ac:dyDescent="0.25">
      <c r="A105">
        <v>104</v>
      </c>
      <c r="B105" s="19" t="s">
        <v>73</v>
      </c>
      <c r="C105" s="20" t="s">
        <v>141</v>
      </c>
      <c r="D105" s="8"/>
      <c r="E105" s="8">
        <v>20</v>
      </c>
      <c r="F105" s="8">
        <v>5.0999999999999996</v>
      </c>
      <c r="G105" s="21">
        <f t="shared" si="6"/>
        <v>3.1415926535897934E-2</v>
      </c>
      <c r="H105"/>
      <c r="I105"/>
    </row>
    <row r="106" spans="1:9" hidden="1" x14ac:dyDescent="0.25">
      <c r="A106">
        <v>105</v>
      </c>
      <c r="B106" s="19" t="s">
        <v>73</v>
      </c>
      <c r="C106" s="20" t="s">
        <v>141</v>
      </c>
      <c r="D106" s="8"/>
      <c r="E106" s="8">
        <v>18</v>
      </c>
      <c r="F106" s="8">
        <v>5.0999999999999996</v>
      </c>
      <c r="G106" s="21">
        <f t="shared" si="6"/>
        <v>2.5446900494077322E-2</v>
      </c>
      <c r="H106"/>
      <c r="I106"/>
    </row>
    <row r="107" spans="1:9" hidden="1" x14ac:dyDescent="0.25">
      <c r="A107">
        <v>106</v>
      </c>
      <c r="B107" s="19" t="s">
        <v>73</v>
      </c>
      <c r="C107" s="20" t="s">
        <v>141</v>
      </c>
      <c r="D107" s="8"/>
      <c r="E107" s="8">
        <v>55</v>
      </c>
      <c r="F107" s="8">
        <v>7.2</v>
      </c>
      <c r="G107" s="21">
        <f t="shared" si="6"/>
        <v>0.23758294442772812</v>
      </c>
      <c r="H107"/>
      <c r="I107"/>
    </row>
    <row r="108" spans="1:9" hidden="1" x14ac:dyDescent="0.25">
      <c r="A108">
        <v>107</v>
      </c>
      <c r="B108" s="19" t="s">
        <v>73</v>
      </c>
      <c r="C108" s="20" t="s">
        <v>141</v>
      </c>
      <c r="D108" s="8"/>
      <c r="E108" s="8">
        <v>26</v>
      </c>
      <c r="F108" s="8">
        <v>8.1</v>
      </c>
      <c r="G108" s="21">
        <f t="shared" si="6"/>
        <v>5.3092915845667506E-2</v>
      </c>
      <c r="H108"/>
      <c r="I108"/>
    </row>
    <row r="109" spans="1:9" hidden="1" x14ac:dyDescent="0.25">
      <c r="A109">
        <v>108</v>
      </c>
      <c r="B109" s="19" t="s">
        <v>73</v>
      </c>
      <c r="C109" s="24" t="s">
        <v>145</v>
      </c>
      <c r="D109" s="8"/>
      <c r="E109" s="8">
        <v>32</v>
      </c>
      <c r="F109" s="8">
        <v>8.1999999999999993</v>
      </c>
      <c r="G109" s="21">
        <f t="shared" si="6"/>
        <v>8.0424771931898703E-2</v>
      </c>
      <c r="H109" s="32">
        <f>SUM(G99:G109)</f>
        <v>0.82941486737097714</v>
      </c>
      <c r="I109" s="32">
        <f>H109/((12.6*12.6*PI())/10000)</f>
        <v>16.629563620055404</v>
      </c>
    </row>
    <row r="110" spans="1:9" hidden="1" x14ac:dyDescent="0.25">
      <c r="A110">
        <v>109</v>
      </c>
      <c r="B110" s="8" t="s">
        <v>75</v>
      </c>
      <c r="C110" s="20" t="s">
        <v>129</v>
      </c>
      <c r="D110" s="8">
        <v>30</v>
      </c>
      <c r="E110" s="19">
        <f t="shared" ref="E110:E123" si="7">D110/PI()</f>
        <v>9.5492965855137211</v>
      </c>
      <c r="F110" s="6">
        <v>5.2</v>
      </c>
      <c r="G110" s="21">
        <f t="shared" si="6"/>
        <v>7.1619724391352906E-3</v>
      </c>
      <c r="H110"/>
      <c r="I110"/>
    </row>
    <row r="111" spans="1:9" hidden="1" x14ac:dyDescent="0.25">
      <c r="A111">
        <v>110</v>
      </c>
      <c r="B111" s="8" t="s">
        <v>75</v>
      </c>
      <c r="C111" s="20" t="s">
        <v>141</v>
      </c>
      <c r="D111" s="8">
        <v>91</v>
      </c>
      <c r="E111" s="19">
        <f t="shared" si="7"/>
        <v>28.966199642724952</v>
      </c>
      <c r="F111" s="8">
        <v>5.0999999999999996</v>
      </c>
      <c r="G111" s="21">
        <f t="shared" si="6"/>
        <v>6.5898104187199255E-2</v>
      </c>
      <c r="H111"/>
      <c r="I111"/>
    </row>
    <row r="112" spans="1:9" hidden="1" x14ac:dyDescent="0.25">
      <c r="A112">
        <v>111</v>
      </c>
      <c r="B112" s="8" t="s">
        <v>75</v>
      </c>
      <c r="C112" s="20" t="s">
        <v>141</v>
      </c>
      <c r="D112" s="8">
        <v>62</v>
      </c>
      <c r="E112" s="19">
        <f t="shared" si="7"/>
        <v>19.735212943395023</v>
      </c>
      <c r="F112" s="8">
        <v>5.2</v>
      </c>
      <c r="G112" s="21">
        <f t="shared" si="6"/>
        <v>3.0589580062262287E-2</v>
      </c>
      <c r="H112"/>
      <c r="I112"/>
    </row>
    <row r="113" spans="1:9" hidden="1" x14ac:dyDescent="0.25">
      <c r="A113">
        <v>112</v>
      </c>
      <c r="B113" s="8" t="s">
        <v>75</v>
      </c>
      <c r="C113" s="20" t="s">
        <v>141</v>
      </c>
      <c r="D113" s="8">
        <v>124</v>
      </c>
      <c r="E113" s="19">
        <f t="shared" si="7"/>
        <v>39.470425886790046</v>
      </c>
      <c r="F113" s="8">
        <v>5.2</v>
      </c>
      <c r="G113" s="21">
        <f t="shared" si="6"/>
        <v>0.12235832024904915</v>
      </c>
      <c r="H113"/>
      <c r="I113"/>
    </row>
    <row r="114" spans="1:9" hidden="1" x14ac:dyDescent="0.25">
      <c r="A114">
        <v>113</v>
      </c>
      <c r="B114" s="8" t="s">
        <v>75</v>
      </c>
      <c r="C114" s="20" t="s">
        <v>141</v>
      </c>
      <c r="D114" s="8">
        <v>140</v>
      </c>
      <c r="E114" s="19">
        <f t="shared" si="7"/>
        <v>44.563384065730695</v>
      </c>
      <c r="F114" s="8">
        <v>5.2</v>
      </c>
      <c r="G114" s="21">
        <f t="shared" si="6"/>
        <v>0.15597184423005742</v>
      </c>
      <c r="H114"/>
      <c r="I114"/>
    </row>
    <row r="115" spans="1:9" hidden="1" x14ac:dyDescent="0.25">
      <c r="A115">
        <v>114</v>
      </c>
      <c r="B115" s="8" t="s">
        <v>75</v>
      </c>
      <c r="C115" s="20" t="s">
        <v>141</v>
      </c>
      <c r="D115" s="8">
        <v>103</v>
      </c>
      <c r="E115" s="19">
        <f t="shared" si="7"/>
        <v>32.785918276930438</v>
      </c>
      <c r="F115" s="8">
        <v>5.2</v>
      </c>
      <c r="G115" s="21">
        <f t="shared" si="6"/>
        <v>8.4423739563095873E-2</v>
      </c>
      <c r="H115"/>
      <c r="I115"/>
    </row>
    <row r="116" spans="1:9" hidden="1" x14ac:dyDescent="0.25">
      <c r="A116">
        <v>115</v>
      </c>
      <c r="B116" s="8" t="s">
        <v>75</v>
      </c>
      <c r="C116" s="20" t="s">
        <v>141</v>
      </c>
      <c r="D116" s="8">
        <v>86</v>
      </c>
      <c r="E116" s="19">
        <f t="shared" si="7"/>
        <v>27.374650211805999</v>
      </c>
      <c r="F116" s="8">
        <v>5.2</v>
      </c>
      <c r="G116" s="21">
        <f t="shared" si="6"/>
        <v>5.8855497955382897E-2</v>
      </c>
      <c r="H116"/>
      <c r="I116"/>
    </row>
    <row r="117" spans="1:9" hidden="1" x14ac:dyDescent="0.25">
      <c r="A117">
        <v>116</v>
      </c>
      <c r="B117" s="8" t="s">
        <v>75</v>
      </c>
      <c r="C117" s="20" t="s">
        <v>141</v>
      </c>
      <c r="D117" s="8">
        <v>57</v>
      </c>
      <c r="E117" s="19">
        <f t="shared" si="7"/>
        <v>18.143663512476071</v>
      </c>
      <c r="F117" s="8">
        <v>5.2</v>
      </c>
      <c r="G117" s="21">
        <f t="shared" si="6"/>
        <v>2.5854720505278404E-2</v>
      </c>
      <c r="H117"/>
      <c r="I117"/>
    </row>
    <row r="118" spans="1:9" hidden="1" x14ac:dyDescent="0.25">
      <c r="A118">
        <v>117</v>
      </c>
      <c r="B118" s="8" t="s">
        <v>75</v>
      </c>
      <c r="C118" s="20" t="s">
        <v>141</v>
      </c>
      <c r="D118" s="8">
        <v>104</v>
      </c>
      <c r="E118" s="19">
        <f t="shared" si="7"/>
        <v>33.104228163114229</v>
      </c>
      <c r="F118" s="8">
        <v>5.2</v>
      </c>
      <c r="G118" s="21">
        <f t="shared" si="6"/>
        <v>8.6070993224096976E-2</v>
      </c>
      <c r="H118"/>
      <c r="I118"/>
    </row>
    <row r="119" spans="1:9" hidden="1" x14ac:dyDescent="0.25">
      <c r="A119">
        <v>118</v>
      </c>
      <c r="B119" s="8" t="s">
        <v>75</v>
      </c>
      <c r="C119" s="20" t="s">
        <v>141</v>
      </c>
      <c r="D119" s="8">
        <v>130</v>
      </c>
      <c r="E119" s="19">
        <f t="shared" si="7"/>
        <v>41.38028520389279</v>
      </c>
      <c r="F119" s="8">
        <v>5.2</v>
      </c>
      <c r="G119" s="21">
        <f t="shared" si="6"/>
        <v>0.13448592691265157</v>
      </c>
      <c r="H119"/>
      <c r="I119"/>
    </row>
    <row r="120" spans="1:9" hidden="1" x14ac:dyDescent="0.25">
      <c r="A120">
        <v>119</v>
      </c>
      <c r="B120" s="8" t="s">
        <v>75</v>
      </c>
      <c r="C120" s="20" t="s">
        <v>141</v>
      </c>
      <c r="D120" s="8">
        <v>119</v>
      </c>
      <c r="E120" s="19">
        <f t="shared" si="7"/>
        <v>37.878876455871094</v>
      </c>
      <c r="F120" s="8">
        <v>5.2</v>
      </c>
      <c r="G120" s="21">
        <f t="shared" si="6"/>
        <v>0.11268965745621651</v>
      </c>
      <c r="H120"/>
      <c r="I120"/>
    </row>
    <row r="121" spans="1:9" hidden="1" x14ac:dyDescent="0.25">
      <c r="A121">
        <v>120</v>
      </c>
      <c r="B121" s="8" t="s">
        <v>75</v>
      </c>
      <c r="C121" s="20" t="s">
        <v>141</v>
      </c>
      <c r="D121" s="8">
        <v>102</v>
      </c>
      <c r="E121" s="19">
        <f t="shared" si="7"/>
        <v>32.467608390746648</v>
      </c>
      <c r="F121" s="8">
        <v>6.1</v>
      </c>
      <c r="G121" s="21">
        <f t="shared" si="6"/>
        <v>8.2792401396403953E-2</v>
      </c>
      <c r="H121"/>
      <c r="I121"/>
    </row>
    <row r="122" spans="1:9" hidden="1" x14ac:dyDescent="0.25">
      <c r="A122">
        <v>121</v>
      </c>
      <c r="B122" s="8" t="s">
        <v>75</v>
      </c>
      <c r="C122" s="20" t="s">
        <v>141</v>
      </c>
      <c r="D122" s="8">
        <v>41</v>
      </c>
      <c r="E122" s="19">
        <f t="shared" si="7"/>
        <v>13.050705333535419</v>
      </c>
      <c r="F122" s="8">
        <v>6.1</v>
      </c>
      <c r="G122" s="21">
        <f t="shared" si="6"/>
        <v>1.3376972966873806E-2</v>
      </c>
      <c r="H122"/>
      <c r="I122"/>
    </row>
    <row r="123" spans="1:9" hidden="1" x14ac:dyDescent="0.25">
      <c r="A123">
        <v>122</v>
      </c>
      <c r="B123" s="8" t="s">
        <v>75</v>
      </c>
      <c r="C123" s="20" t="s">
        <v>141</v>
      </c>
      <c r="D123" s="8">
        <v>80</v>
      </c>
      <c r="E123" s="19">
        <f t="shared" si="7"/>
        <v>25.464790894703256</v>
      </c>
      <c r="F123" s="8">
        <v>6.1</v>
      </c>
      <c r="G123" s="21">
        <f t="shared" si="6"/>
        <v>5.0929581789406514E-2</v>
      </c>
      <c r="H123" s="32">
        <f>SUM(G110:G123)</f>
        <v>1.0314593129371099</v>
      </c>
      <c r="I123" s="32">
        <f>H123/((12.6*12.6*PI())/10000)</f>
        <v>20.680504944836382</v>
      </c>
    </row>
    <row r="124" spans="1:9" hidden="1" x14ac:dyDescent="0.25">
      <c r="A124">
        <v>123</v>
      </c>
      <c r="B124" s="19" t="s">
        <v>79</v>
      </c>
      <c r="C124" s="20" t="s">
        <v>133</v>
      </c>
      <c r="D124" s="8"/>
      <c r="E124" s="8">
        <v>26</v>
      </c>
      <c r="F124" s="8">
        <v>4.0999999999999996</v>
      </c>
      <c r="G124" s="21">
        <f t="shared" si="6"/>
        <v>5.3092915845667506E-2</v>
      </c>
      <c r="H124"/>
      <c r="I124"/>
    </row>
    <row r="125" spans="1:9" hidden="1" x14ac:dyDescent="0.25">
      <c r="A125">
        <v>124</v>
      </c>
      <c r="B125" s="19" t="s">
        <v>79</v>
      </c>
      <c r="C125" s="20" t="s">
        <v>133</v>
      </c>
      <c r="D125" s="8"/>
      <c r="E125" s="8">
        <v>8</v>
      </c>
      <c r="F125" s="8">
        <v>4.0999999999999996</v>
      </c>
      <c r="G125" s="21">
        <f t="shared" si="6"/>
        <v>5.0265482457436689E-3</v>
      </c>
      <c r="H125"/>
      <c r="I125"/>
    </row>
    <row r="126" spans="1:9" hidden="1" x14ac:dyDescent="0.25">
      <c r="A126">
        <v>125</v>
      </c>
      <c r="B126" s="19" t="s">
        <v>79</v>
      </c>
      <c r="C126" s="20" t="s">
        <v>133</v>
      </c>
      <c r="D126" s="8"/>
      <c r="E126" s="8">
        <v>9</v>
      </c>
      <c r="F126" s="8">
        <v>4.0999999999999996</v>
      </c>
      <c r="G126" s="21">
        <f t="shared" si="6"/>
        <v>6.3617251235193305E-3</v>
      </c>
      <c r="H126"/>
      <c r="I126"/>
    </row>
    <row r="127" spans="1:9" hidden="1" x14ac:dyDescent="0.25">
      <c r="A127">
        <v>126</v>
      </c>
      <c r="B127" s="19" t="s">
        <v>79</v>
      </c>
      <c r="C127" s="20" t="s">
        <v>133</v>
      </c>
      <c r="D127" s="8"/>
      <c r="E127" s="8">
        <v>10</v>
      </c>
      <c r="F127" s="8">
        <v>4.0999999999999996</v>
      </c>
      <c r="G127" s="21">
        <f t="shared" si="6"/>
        <v>7.8539816339744835E-3</v>
      </c>
      <c r="H127"/>
      <c r="I127"/>
    </row>
    <row r="128" spans="1:9" hidden="1" x14ac:dyDescent="0.25">
      <c r="A128">
        <v>127</v>
      </c>
      <c r="B128" s="19" t="s">
        <v>79</v>
      </c>
      <c r="C128" s="20" t="s">
        <v>133</v>
      </c>
      <c r="D128" s="8"/>
      <c r="E128" s="8">
        <v>10</v>
      </c>
      <c r="F128" s="8">
        <v>4.0999999999999996</v>
      </c>
      <c r="G128" s="21">
        <f t="shared" ref="G128:G152" si="8">(PI()*(E128/2)*(E128/2))/10000</f>
        <v>7.8539816339744835E-3</v>
      </c>
      <c r="H128"/>
      <c r="I128"/>
    </row>
    <row r="129" spans="1:9" hidden="1" x14ac:dyDescent="0.25">
      <c r="A129">
        <v>128</v>
      </c>
      <c r="B129" s="19" t="s">
        <v>79</v>
      </c>
      <c r="C129" s="20" t="s">
        <v>133</v>
      </c>
      <c r="D129" s="8"/>
      <c r="E129" s="8">
        <v>8</v>
      </c>
      <c r="F129" s="8">
        <v>4.0999999999999996</v>
      </c>
      <c r="G129" s="21">
        <f t="shared" si="8"/>
        <v>5.0265482457436689E-3</v>
      </c>
      <c r="H129"/>
      <c r="I129"/>
    </row>
    <row r="130" spans="1:9" hidden="1" x14ac:dyDescent="0.25">
      <c r="A130">
        <v>129</v>
      </c>
      <c r="B130" s="19" t="s">
        <v>79</v>
      </c>
      <c r="C130" s="20" t="s">
        <v>133</v>
      </c>
      <c r="D130" s="8"/>
      <c r="E130" s="8">
        <v>13</v>
      </c>
      <c r="F130" s="8">
        <v>5.0999999999999996</v>
      </c>
      <c r="G130" s="21">
        <f t="shared" si="8"/>
        <v>1.3273228961416876E-2</v>
      </c>
      <c r="H130"/>
      <c r="I130"/>
    </row>
    <row r="131" spans="1:9" hidden="1" x14ac:dyDescent="0.25">
      <c r="A131">
        <v>130</v>
      </c>
      <c r="B131" s="19" t="s">
        <v>79</v>
      </c>
      <c r="C131" s="20" t="s">
        <v>133</v>
      </c>
      <c r="D131" s="8"/>
      <c r="E131" s="8">
        <v>10</v>
      </c>
      <c r="F131" s="8">
        <v>5.2</v>
      </c>
      <c r="G131" s="21">
        <f t="shared" si="8"/>
        <v>7.8539816339744835E-3</v>
      </c>
      <c r="H131"/>
      <c r="I131"/>
    </row>
    <row r="132" spans="1:9" hidden="1" x14ac:dyDescent="0.25">
      <c r="A132">
        <v>131</v>
      </c>
      <c r="B132" s="19" t="s">
        <v>79</v>
      </c>
      <c r="C132" s="20" t="s">
        <v>133</v>
      </c>
      <c r="D132" s="8"/>
      <c r="E132" s="8">
        <v>11</v>
      </c>
      <c r="F132" s="8">
        <v>5.2</v>
      </c>
      <c r="G132" s="21">
        <f t="shared" si="8"/>
        <v>9.5033177771091226E-3</v>
      </c>
      <c r="H132"/>
      <c r="I132"/>
    </row>
    <row r="133" spans="1:9" hidden="1" x14ac:dyDescent="0.25">
      <c r="A133">
        <v>132</v>
      </c>
      <c r="B133" s="19" t="s">
        <v>79</v>
      </c>
      <c r="C133" s="20" t="s">
        <v>133</v>
      </c>
      <c r="D133" s="8"/>
      <c r="E133" s="8">
        <v>10</v>
      </c>
      <c r="F133" s="8">
        <v>7.2</v>
      </c>
      <c r="G133" s="21">
        <f t="shared" si="8"/>
        <v>7.8539816339744835E-3</v>
      </c>
      <c r="H133"/>
      <c r="I133"/>
    </row>
    <row r="134" spans="1:9" hidden="1" x14ac:dyDescent="0.25">
      <c r="A134">
        <v>133</v>
      </c>
      <c r="B134" s="19" t="s">
        <v>79</v>
      </c>
      <c r="C134" s="20" t="s">
        <v>133</v>
      </c>
      <c r="D134" s="8"/>
      <c r="E134" s="8">
        <v>11</v>
      </c>
      <c r="F134" s="8">
        <v>7.2</v>
      </c>
      <c r="G134" s="21">
        <f t="shared" si="8"/>
        <v>9.5033177771091226E-3</v>
      </c>
      <c r="H134" s="32">
        <f>SUM(G124:G134)</f>
        <v>0.13320352851220721</v>
      </c>
      <c r="I134" s="32">
        <f>H134/((12.6*12.6*PI())/10000)</f>
        <v>2.6706979087931466</v>
      </c>
    </row>
    <row r="135" spans="1:9" hidden="1" x14ac:dyDescent="0.25">
      <c r="A135">
        <v>134</v>
      </c>
      <c r="B135" s="3" t="s">
        <v>81</v>
      </c>
      <c r="C135" s="20" t="s">
        <v>129</v>
      </c>
      <c r="D135" s="8"/>
      <c r="E135" s="6">
        <v>23</v>
      </c>
      <c r="F135" s="6">
        <v>4.0999999999999996</v>
      </c>
      <c r="G135" s="21">
        <f t="shared" si="8"/>
        <v>4.154756284372501E-2</v>
      </c>
      <c r="H135"/>
      <c r="I135"/>
    </row>
    <row r="136" spans="1:9" hidden="1" x14ac:dyDescent="0.25">
      <c r="A136">
        <v>135</v>
      </c>
      <c r="B136" s="3" t="s">
        <v>81</v>
      </c>
      <c r="C136" s="20" t="s">
        <v>129</v>
      </c>
      <c r="D136" s="6">
        <v>68</v>
      </c>
      <c r="E136" s="3">
        <f t="shared" ref="E136:E146" si="9">D136/PI()</f>
        <v>21.645072260497766</v>
      </c>
      <c r="F136" s="6">
        <v>5.2</v>
      </c>
      <c r="G136" s="21">
        <f t="shared" si="8"/>
        <v>3.6796622842846204E-2</v>
      </c>
      <c r="H136"/>
      <c r="I136"/>
    </row>
    <row r="137" spans="1:9" hidden="1" x14ac:dyDescent="0.25">
      <c r="A137">
        <v>136</v>
      </c>
      <c r="B137" s="3" t="s">
        <v>81</v>
      </c>
      <c r="C137" s="22" t="s">
        <v>141</v>
      </c>
      <c r="D137" s="6">
        <v>69</v>
      </c>
      <c r="E137" s="3">
        <f t="shared" si="9"/>
        <v>21.963382146681557</v>
      </c>
      <c r="F137" s="6">
        <v>4.0999999999999996</v>
      </c>
      <c r="G137" s="21">
        <f t="shared" si="8"/>
        <v>3.7886834203025688E-2</v>
      </c>
      <c r="H137"/>
      <c r="I137"/>
    </row>
    <row r="138" spans="1:9" hidden="1" x14ac:dyDescent="0.25">
      <c r="A138">
        <v>137</v>
      </c>
      <c r="B138" s="3" t="s">
        <v>81</v>
      </c>
      <c r="C138" s="22" t="s">
        <v>141</v>
      </c>
      <c r="D138" s="6">
        <v>83</v>
      </c>
      <c r="E138" s="3">
        <f t="shared" si="9"/>
        <v>26.419720553254628</v>
      </c>
      <c r="F138" s="6">
        <v>4.0999999999999996</v>
      </c>
      <c r="G138" s="21">
        <f t="shared" si="8"/>
        <v>5.4820920148003348E-2</v>
      </c>
      <c r="H138"/>
      <c r="I138"/>
    </row>
    <row r="139" spans="1:9" hidden="1" x14ac:dyDescent="0.25">
      <c r="A139">
        <v>138</v>
      </c>
      <c r="B139" s="3" t="s">
        <v>81</v>
      </c>
      <c r="C139" s="22" t="s">
        <v>141</v>
      </c>
      <c r="D139" s="6">
        <v>70</v>
      </c>
      <c r="E139" s="3">
        <f t="shared" si="9"/>
        <v>22.281692032865347</v>
      </c>
      <c r="F139" s="6">
        <v>4.0999999999999996</v>
      </c>
      <c r="G139" s="21">
        <f t="shared" si="8"/>
        <v>3.8992961057514354E-2</v>
      </c>
      <c r="H139"/>
      <c r="I139"/>
    </row>
    <row r="140" spans="1:9" hidden="1" x14ac:dyDescent="0.25">
      <c r="A140">
        <v>139</v>
      </c>
      <c r="B140" s="3" t="s">
        <v>81</v>
      </c>
      <c r="C140" s="22" t="s">
        <v>141</v>
      </c>
      <c r="D140" s="6">
        <v>101</v>
      </c>
      <c r="E140" s="3">
        <f t="shared" si="9"/>
        <v>32.149298504562857</v>
      </c>
      <c r="F140" s="6">
        <v>4.0999999999999996</v>
      </c>
      <c r="G140" s="21">
        <f t="shared" si="8"/>
        <v>8.1176978724021215E-2</v>
      </c>
      <c r="H140"/>
      <c r="I140"/>
    </row>
    <row r="141" spans="1:9" hidden="1" x14ac:dyDescent="0.25">
      <c r="A141">
        <v>140</v>
      </c>
      <c r="B141" s="3" t="s">
        <v>81</v>
      </c>
      <c r="C141" s="22" t="s">
        <v>141</v>
      </c>
      <c r="D141" s="6">
        <v>105</v>
      </c>
      <c r="E141" s="3">
        <f t="shared" si="9"/>
        <v>33.422538049298019</v>
      </c>
      <c r="F141" s="6">
        <v>5.0999999999999996</v>
      </c>
      <c r="G141" s="21">
        <f t="shared" si="8"/>
        <v>8.7734162379407288E-2</v>
      </c>
      <c r="H141"/>
      <c r="I141"/>
    </row>
    <row r="142" spans="1:9" hidden="1" x14ac:dyDescent="0.25">
      <c r="A142">
        <v>141</v>
      </c>
      <c r="B142" s="3" t="s">
        <v>81</v>
      </c>
      <c r="C142" s="22" t="s">
        <v>141</v>
      </c>
      <c r="D142" s="6">
        <v>109</v>
      </c>
      <c r="E142" s="3">
        <f t="shared" si="9"/>
        <v>34.695777594033181</v>
      </c>
      <c r="F142" s="6">
        <v>5.2</v>
      </c>
      <c r="G142" s="21">
        <f t="shared" si="8"/>
        <v>9.45459939437404E-2</v>
      </c>
      <c r="H142"/>
      <c r="I142"/>
    </row>
    <row r="143" spans="1:9" hidden="1" x14ac:dyDescent="0.25">
      <c r="A143">
        <v>142</v>
      </c>
      <c r="B143" s="3" t="s">
        <v>81</v>
      </c>
      <c r="C143" s="22" t="s">
        <v>141</v>
      </c>
      <c r="D143" s="6">
        <v>114</v>
      </c>
      <c r="E143" s="3">
        <f t="shared" si="9"/>
        <v>36.287327024952141</v>
      </c>
      <c r="F143" s="6">
        <v>5.2</v>
      </c>
      <c r="G143" s="21">
        <f t="shared" si="8"/>
        <v>0.10341888202111361</v>
      </c>
      <c r="H143"/>
      <c r="I143"/>
    </row>
    <row r="144" spans="1:9" hidden="1" x14ac:dyDescent="0.25">
      <c r="A144">
        <v>143</v>
      </c>
      <c r="B144" s="3" t="s">
        <v>81</v>
      </c>
      <c r="C144" s="22" t="s">
        <v>141</v>
      </c>
      <c r="D144" s="6">
        <v>84</v>
      </c>
      <c r="E144" s="3">
        <f t="shared" si="9"/>
        <v>26.738030439438418</v>
      </c>
      <c r="F144" s="6">
        <v>5.2</v>
      </c>
      <c r="G144" s="21">
        <f t="shared" si="8"/>
        <v>5.6149863922820682E-2</v>
      </c>
      <c r="H144"/>
      <c r="I144"/>
    </row>
    <row r="145" spans="1:9" hidden="1" x14ac:dyDescent="0.25">
      <c r="A145">
        <v>144</v>
      </c>
      <c r="B145" s="3" t="s">
        <v>81</v>
      </c>
      <c r="C145" s="22" t="s">
        <v>141</v>
      </c>
      <c r="D145" s="6">
        <v>77</v>
      </c>
      <c r="E145" s="3">
        <f t="shared" si="9"/>
        <v>24.509861236151881</v>
      </c>
      <c r="F145" s="6">
        <v>5.2</v>
      </c>
      <c r="G145" s="21">
        <f t="shared" si="8"/>
        <v>4.7181482879592368E-2</v>
      </c>
      <c r="H145"/>
      <c r="I145"/>
    </row>
    <row r="146" spans="1:9" hidden="1" x14ac:dyDescent="0.25">
      <c r="A146">
        <v>145</v>
      </c>
      <c r="B146" s="3" t="s">
        <v>81</v>
      </c>
      <c r="C146" s="22" t="s">
        <v>141</v>
      </c>
      <c r="D146" s="6">
        <v>95</v>
      </c>
      <c r="E146" s="3">
        <f t="shared" si="9"/>
        <v>30.239439187460114</v>
      </c>
      <c r="F146" s="6">
        <v>6.1</v>
      </c>
      <c r="G146" s="21">
        <f t="shared" si="8"/>
        <v>7.1818668070217764E-2</v>
      </c>
      <c r="H146" s="32">
        <f>SUM(G135:G146)</f>
        <v>0.75207093303602801</v>
      </c>
      <c r="I146" s="32">
        <f>H146/((12.6*12.6*PI())/10000)</f>
        <v>15.078836803781517</v>
      </c>
    </row>
    <row r="147" spans="1:9" hidden="1" x14ac:dyDescent="0.25">
      <c r="A147">
        <v>146</v>
      </c>
      <c r="B147" s="19" t="s">
        <v>84</v>
      </c>
      <c r="C147" s="20" t="s">
        <v>129</v>
      </c>
      <c r="D147" s="8"/>
      <c r="E147" s="6">
        <v>34</v>
      </c>
      <c r="F147" s="6">
        <v>4.0999999999999996</v>
      </c>
      <c r="G147" s="21">
        <f t="shared" si="8"/>
        <v>9.0792027688745031E-2</v>
      </c>
      <c r="H147"/>
      <c r="I147"/>
    </row>
    <row r="148" spans="1:9" hidden="1" x14ac:dyDescent="0.25">
      <c r="A148">
        <v>147</v>
      </c>
      <c r="B148" s="19" t="s">
        <v>84</v>
      </c>
      <c r="C148" s="20" t="s">
        <v>129</v>
      </c>
      <c r="D148" s="6">
        <v>39</v>
      </c>
      <c r="E148" s="19">
        <f>D148/PI()</f>
        <v>12.414085561167836</v>
      </c>
      <c r="F148" s="6">
        <v>7.2</v>
      </c>
      <c r="G148" s="21">
        <f t="shared" si="8"/>
        <v>1.210373342213864E-2</v>
      </c>
      <c r="H148" s="32">
        <f>SUM(G147:G148)</f>
        <v>0.10289576111088367</v>
      </c>
      <c r="I148" s="32">
        <f>H148/((12.6*12.6*PI())/10000)</f>
        <v>2.0630346439909233</v>
      </c>
    </row>
    <row r="149" spans="1:9" hidden="1" x14ac:dyDescent="0.25">
      <c r="A149">
        <v>148</v>
      </c>
      <c r="B149" s="3" t="s">
        <v>86</v>
      </c>
      <c r="C149" s="20" t="s">
        <v>129</v>
      </c>
      <c r="D149" s="6">
        <v>60</v>
      </c>
      <c r="E149" s="3">
        <f>D149/PI()</f>
        <v>19.098593171027442</v>
      </c>
      <c r="F149" s="6">
        <v>4.0999999999999996</v>
      </c>
      <c r="G149" s="21">
        <f t="shared" si="8"/>
        <v>2.8647889756541162E-2</v>
      </c>
      <c r="H149"/>
      <c r="I149"/>
    </row>
    <row r="150" spans="1:9" hidden="1" x14ac:dyDescent="0.25">
      <c r="A150">
        <v>149</v>
      </c>
      <c r="B150" s="3" t="s">
        <v>86</v>
      </c>
      <c r="C150" s="20" t="s">
        <v>129</v>
      </c>
      <c r="D150" s="8"/>
      <c r="E150" s="8">
        <v>19</v>
      </c>
      <c r="F150" s="8">
        <v>4.0999999999999996</v>
      </c>
      <c r="G150" s="21">
        <f t="shared" si="8"/>
        <v>2.835287369864788E-2</v>
      </c>
      <c r="H150"/>
      <c r="I150"/>
    </row>
    <row r="151" spans="1:9" hidden="1" x14ac:dyDescent="0.25">
      <c r="A151">
        <v>150</v>
      </c>
      <c r="B151" s="3" t="s">
        <v>86</v>
      </c>
      <c r="C151" s="20" t="s">
        <v>129</v>
      </c>
      <c r="D151" s="6">
        <v>56</v>
      </c>
      <c r="E151" s="3">
        <f>D151/PI()</f>
        <v>17.82535362629228</v>
      </c>
      <c r="F151" s="6">
        <v>6.1</v>
      </c>
      <c r="G151" s="21">
        <f t="shared" si="8"/>
        <v>2.4955495076809196E-2</v>
      </c>
      <c r="H151"/>
      <c r="I151"/>
    </row>
    <row r="152" spans="1:9" hidden="1" x14ac:dyDescent="0.25">
      <c r="A152">
        <v>151</v>
      </c>
      <c r="B152" s="3" t="s">
        <v>86</v>
      </c>
      <c r="C152" s="20" t="s">
        <v>129</v>
      </c>
      <c r="D152" s="8"/>
      <c r="E152" s="6">
        <v>36</v>
      </c>
      <c r="F152" s="6">
        <v>8.1</v>
      </c>
      <c r="G152" s="21">
        <f t="shared" si="8"/>
        <v>0.10178760197630929</v>
      </c>
      <c r="H152"/>
      <c r="I152"/>
    </row>
    <row r="153" spans="1:9" hidden="1" x14ac:dyDescent="0.25">
      <c r="A153">
        <v>152</v>
      </c>
      <c r="B153" s="3" t="s">
        <v>86</v>
      </c>
      <c r="C153" s="22" t="s">
        <v>133</v>
      </c>
      <c r="D153" s="8"/>
      <c r="E153" s="6" t="s">
        <v>134</v>
      </c>
      <c r="F153" s="6">
        <v>4.0999999999999996</v>
      </c>
      <c r="G153" s="21">
        <f>(PI()*16*2)/10000</f>
        <v>1.0053096491487338E-2</v>
      </c>
      <c r="H153"/>
      <c r="I153"/>
    </row>
    <row r="154" spans="1:9" hidden="1" x14ac:dyDescent="0.25">
      <c r="A154">
        <v>153</v>
      </c>
      <c r="B154" s="3" t="s">
        <v>86</v>
      </c>
      <c r="C154" s="22" t="s">
        <v>138</v>
      </c>
      <c r="D154" s="8"/>
      <c r="E154" s="6">
        <v>13</v>
      </c>
      <c r="F154" s="6">
        <v>4.0999999999999996</v>
      </c>
      <c r="G154" s="21">
        <f t="shared" ref="G154:G172" si="10">(PI()*(E154/2)*(E154/2))/10000</f>
        <v>1.3273228961416876E-2</v>
      </c>
      <c r="H154"/>
      <c r="I154"/>
    </row>
    <row r="155" spans="1:9" hidden="1" x14ac:dyDescent="0.25">
      <c r="A155">
        <v>154</v>
      </c>
      <c r="B155" s="3" t="s">
        <v>86</v>
      </c>
      <c r="C155" s="22" t="s">
        <v>141</v>
      </c>
      <c r="D155" s="8"/>
      <c r="E155" s="6">
        <v>37</v>
      </c>
      <c r="F155" s="6">
        <v>5.0999999999999996</v>
      </c>
      <c r="G155" s="21">
        <f t="shared" si="10"/>
        <v>0.10752100856911068</v>
      </c>
      <c r="H155"/>
      <c r="I155"/>
    </row>
    <row r="156" spans="1:9" hidden="1" x14ac:dyDescent="0.25">
      <c r="A156">
        <v>155</v>
      </c>
      <c r="B156" s="3" t="s">
        <v>86</v>
      </c>
      <c r="C156" s="22" t="s">
        <v>141</v>
      </c>
      <c r="D156" s="8"/>
      <c r="E156" s="6">
        <v>34</v>
      </c>
      <c r="F156" s="6">
        <v>5.0999999999999996</v>
      </c>
      <c r="G156" s="21">
        <f t="shared" si="10"/>
        <v>9.0792027688745031E-2</v>
      </c>
      <c r="H156"/>
      <c r="I156"/>
    </row>
    <row r="157" spans="1:9" hidden="1" x14ac:dyDescent="0.25">
      <c r="A157">
        <v>156</v>
      </c>
      <c r="B157" s="3" t="s">
        <v>86</v>
      </c>
      <c r="C157" s="22" t="s">
        <v>141</v>
      </c>
      <c r="D157" s="8"/>
      <c r="E157" s="6">
        <v>46</v>
      </c>
      <c r="F157" s="6">
        <v>5.0999999999999996</v>
      </c>
      <c r="G157" s="21">
        <f t="shared" si="10"/>
        <v>0.16619025137490004</v>
      </c>
      <c r="H157"/>
      <c r="I157"/>
    </row>
    <row r="158" spans="1:9" hidden="1" x14ac:dyDescent="0.25">
      <c r="A158">
        <v>157</v>
      </c>
      <c r="B158" s="3" t="s">
        <v>86</v>
      </c>
      <c r="C158" s="22" t="s">
        <v>141</v>
      </c>
      <c r="D158" s="8"/>
      <c r="E158" s="6">
        <v>45</v>
      </c>
      <c r="F158" s="6">
        <v>7.1</v>
      </c>
      <c r="G158" s="21">
        <f t="shared" si="10"/>
        <v>0.15904312808798329</v>
      </c>
      <c r="H158"/>
      <c r="I158"/>
    </row>
    <row r="159" spans="1:9" hidden="1" x14ac:dyDescent="0.25">
      <c r="A159">
        <v>158</v>
      </c>
      <c r="B159" s="3" t="s">
        <v>86</v>
      </c>
      <c r="C159" s="22" t="s">
        <v>141</v>
      </c>
      <c r="D159" s="8"/>
      <c r="E159" s="6">
        <v>26</v>
      </c>
      <c r="F159" s="6">
        <v>8.1</v>
      </c>
      <c r="G159" s="21">
        <f t="shared" si="10"/>
        <v>5.3092915845667506E-2</v>
      </c>
      <c r="H159"/>
      <c r="I159"/>
    </row>
    <row r="160" spans="1:9" hidden="1" x14ac:dyDescent="0.25">
      <c r="A160">
        <v>159</v>
      </c>
      <c r="B160" s="3" t="s">
        <v>86</v>
      </c>
      <c r="C160" s="22" t="s">
        <v>141</v>
      </c>
      <c r="D160" s="8"/>
      <c r="E160" s="6">
        <v>25</v>
      </c>
      <c r="F160" s="6">
        <v>8.1999999999999993</v>
      </c>
      <c r="G160" s="21">
        <f t="shared" si="10"/>
        <v>4.9087385212340517E-2</v>
      </c>
      <c r="H160" s="32">
        <f>SUM(G149:G160)</f>
        <v>0.83279690273995888</v>
      </c>
      <c r="I160" s="32">
        <f>H160/((12.6*12.6*PI())/10000)</f>
        <v>16.69737259545035</v>
      </c>
    </row>
    <row r="161" spans="1:9" x14ac:dyDescent="0.25">
      <c r="A161">
        <v>160</v>
      </c>
      <c r="B161" s="19" t="s">
        <v>88</v>
      </c>
      <c r="C161" s="20" t="s">
        <v>141</v>
      </c>
      <c r="D161" s="8"/>
      <c r="E161" s="8">
        <v>153</v>
      </c>
      <c r="F161" s="8">
        <v>5.2</v>
      </c>
      <c r="G161" s="21">
        <f t="shared" si="10"/>
        <v>1.8385385606970868</v>
      </c>
      <c r="H161" s="32">
        <f>G161</f>
        <v>1.8385385606970868</v>
      </c>
      <c r="I161" s="32">
        <f>H161/((12.6*12.6*PI())/10000)</f>
        <v>36.862244897959187</v>
      </c>
    </row>
    <row r="162" spans="1:9" hidden="1" x14ac:dyDescent="0.25">
      <c r="A162">
        <v>161</v>
      </c>
      <c r="B162" s="8" t="s">
        <v>91</v>
      </c>
      <c r="C162" s="20" t="s">
        <v>129</v>
      </c>
      <c r="D162" s="8">
        <v>33</v>
      </c>
      <c r="E162" s="19">
        <f>D162/PI()</f>
        <v>10.504226244065093</v>
      </c>
      <c r="F162" s="8">
        <v>3.3</v>
      </c>
      <c r="G162" s="21">
        <f t="shared" si="10"/>
        <v>8.6659866513537007E-3</v>
      </c>
      <c r="H162"/>
      <c r="I162"/>
    </row>
    <row r="163" spans="1:9" hidden="1" x14ac:dyDescent="0.25">
      <c r="A163">
        <v>162</v>
      </c>
      <c r="B163" s="8" t="s">
        <v>91</v>
      </c>
      <c r="C163" s="20" t="s">
        <v>129</v>
      </c>
      <c r="D163" s="8">
        <v>30</v>
      </c>
      <c r="E163" s="19">
        <f>D163/PI()</f>
        <v>9.5492965855137211</v>
      </c>
      <c r="F163" s="8">
        <v>3.3</v>
      </c>
      <c r="G163" s="21">
        <f t="shared" si="10"/>
        <v>7.1619724391352906E-3</v>
      </c>
      <c r="H163"/>
      <c r="I163"/>
    </row>
    <row r="164" spans="1:9" hidden="1" x14ac:dyDescent="0.25">
      <c r="A164">
        <v>163</v>
      </c>
      <c r="B164" s="8" t="s">
        <v>91</v>
      </c>
      <c r="C164" s="20" t="s">
        <v>129</v>
      </c>
      <c r="D164" s="8"/>
      <c r="E164" s="6">
        <v>31</v>
      </c>
      <c r="F164" s="6">
        <v>8.1</v>
      </c>
      <c r="G164" s="21">
        <f t="shared" si="10"/>
        <v>7.5476763502494784E-2</v>
      </c>
      <c r="H164"/>
      <c r="I164"/>
    </row>
    <row r="165" spans="1:9" hidden="1" x14ac:dyDescent="0.25">
      <c r="A165">
        <v>164</v>
      </c>
      <c r="B165" s="8" t="s">
        <v>91</v>
      </c>
      <c r="C165" s="20" t="s">
        <v>129</v>
      </c>
      <c r="D165" s="6">
        <v>47</v>
      </c>
      <c r="E165" s="19">
        <f t="shared" ref="E165:E172" si="11">D165/PI()</f>
        <v>14.960564650638162</v>
      </c>
      <c r="F165" s="6">
        <v>8.1</v>
      </c>
      <c r="G165" s="21">
        <f t="shared" si="10"/>
        <v>1.7578663464499839E-2</v>
      </c>
      <c r="H165"/>
      <c r="I165"/>
    </row>
    <row r="166" spans="1:9" hidden="1" x14ac:dyDescent="0.25">
      <c r="A166">
        <v>165</v>
      </c>
      <c r="B166" s="8" t="s">
        <v>91</v>
      </c>
      <c r="C166" s="20" t="s">
        <v>137</v>
      </c>
      <c r="D166" s="8">
        <v>129</v>
      </c>
      <c r="E166" s="19">
        <f t="shared" si="11"/>
        <v>41.061975317708999</v>
      </c>
      <c r="F166" s="8">
        <v>6.1</v>
      </c>
      <c r="G166" s="21">
        <f t="shared" si="10"/>
        <v>0.13242487039961151</v>
      </c>
      <c r="H166"/>
      <c r="I166"/>
    </row>
    <row r="167" spans="1:9" hidden="1" x14ac:dyDescent="0.25">
      <c r="A167">
        <v>166</v>
      </c>
      <c r="B167" s="8" t="s">
        <v>91</v>
      </c>
      <c r="C167" s="20" t="s">
        <v>141</v>
      </c>
      <c r="D167" s="8">
        <v>115</v>
      </c>
      <c r="E167" s="19">
        <f t="shared" si="11"/>
        <v>36.605636911135932</v>
      </c>
      <c r="F167" s="8">
        <v>5.0999999999999996</v>
      </c>
      <c r="G167" s="21">
        <f t="shared" si="10"/>
        <v>0.10524120611951582</v>
      </c>
      <c r="H167"/>
      <c r="I167"/>
    </row>
    <row r="168" spans="1:9" hidden="1" x14ac:dyDescent="0.25">
      <c r="A168">
        <v>167</v>
      </c>
      <c r="B168" s="8" t="s">
        <v>91</v>
      </c>
      <c r="C168" s="20" t="s">
        <v>141</v>
      </c>
      <c r="D168" s="8">
        <v>156</v>
      </c>
      <c r="E168" s="19">
        <f t="shared" si="11"/>
        <v>49.656342244671343</v>
      </c>
      <c r="F168" s="8">
        <v>5.0999999999999996</v>
      </c>
      <c r="G168" s="21">
        <f t="shared" si="10"/>
        <v>0.19365973475421824</v>
      </c>
      <c r="H168"/>
      <c r="I168"/>
    </row>
    <row r="169" spans="1:9" hidden="1" x14ac:dyDescent="0.25">
      <c r="A169">
        <v>168</v>
      </c>
      <c r="B169" s="8" t="s">
        <v>91</v>
      </c>
      <c r="C169" s="20" t="s">
        <v>141</v>
      </c>
      <c r="D169" s="8">
        <v>330</v>
      </c>
      <c r="E169" s="19">
        <f t="shared" si="11"/>
        <v>105.04226244065093</v>
      </c>
      <c r="F169" s="8">
        <v>5.0999999999999996</v>
      </c>
      <c r="G169" s="21">
        <f t="shared" si="10"/>
        <v>0.86659866513537021</v>
      </c>
      <c r="H169"/>
      <c r="I169"/>
    </row>
    <row r="170" spans="1:9" hidden="1" x14ac:dyDescent="0.25">
      <c r="A170">
        <v>169</v>
      </c>
      <c r="B170" s="8" t="s">
        <v>91</v>
      </c>
      <c r="C170" s="20" t="s">
        <v>141</v>
      </c>
      <c r="D170" s="8">
        <v>136</v>
      </c>
      <c r="E170" s="19">
        <f t="shared" si="11"/>
        <v>43.290144520995533</v>
      </c>
      <c r="F170" s="6">
        <v>5.2</v>
      </c>
      <c r="G170" s="21">
        <f t="shared" si="10"/>
        <v>0.14718649137138481</v>
      </c>
      <c r="H170"/>
      <c r="I170"/>
    </row>
    <row r="171" spans="1:9" hidden="1" x14ac:dyDescent="0.25">
      <c r="A171">
        <v>170</v>
      </c>
      <c r="B171" s="8" t="s">
        <v>91</v>
      </c>
      <c r="C171" s="20" t="s">
        <v>141</v>
      </c>
      <c r="D171" s="8">
        <v>136</v>
      </c>
      <c r="E171" s="19">
        <f t="shared" si="11"/>
        <v>43.290144520995533</v>
      </c>
      <c r="F171" s="6">
        <v>5.2</v>
      </c>
      <c r="G171" s="21">
        <f t="shared" si="10"/>
        <v>0.14718649137138481</v>
      </c>
      <c r="H171"/>
      <c r="I171"/>
    </row>
    <row r="172" spans="1:9" x14ac:dyDescent="0.25">
      <c r="A172">
        <v>171</v>
      </c>
      <c r="B172" s="8" t="s">
        <v>91</v>
      </c>
      <c r="C172" s="20" t="s">
        <v>141</v>
      </c>
      <c r="D172" s="8">
        <v>144</v>
      </c>
      <c r="E172" s="19">
        <f t="shared" si="11"/>
        <v>45.836623610465857</v>
      </c>
      <c r="F172" s="8">
        <v>6.1</v>
      </c>
      <c r="G172" s="21">
        <f t="shared" si="10"/>
        <v>0.16501184499767707</v>
      </c>
      <c r="H172" s="32">
        <f>SUM(G162:G172)</f>
        <v>1.8661926902066459</v>
      </c>
      <c r="I172" s="32">
        <f>H172/((12.6*12.6*PI())/10000)</f>
        <v>37.416703377217161</v>
      </c>
    </row>
    <row r="173" spans="1:9" hidden="1" x14ac:dyDescent="0.25">
      <c r="A173">
        <v>172</v>
      </c>
      <c r="B173" s="3" t="s">
        <v>94</v>
      </c>
      <c r="C173" s="22" t="s">
        <v>133</v>
      </c>
      <c r="D173" s="8"/>
      <c r="E173" s="6" t="s">
        <v>135</v>
      </c>
      <c r="F173" s="6">
        <v>5.2</v>
      </c>
      <c r="G173" s="21">
        <f>((PI()*25*2)+(PI()*36))/10000</f>
        <v>2.7017696820872222E-2</v>
      </c>
      <c r="H173" s="32">
        <f>G173</f>
        <v>2.7017696820872222E-2</v>
      </c>
      <c r="I173" s="32">
        <f>H173/((12.6*12.6*PI())/10000)</f>
        <v>0.54169816074577992</v>
      </c>
    </row>
    <row r="174" spans="1:9" hidden="1" x14ac:dyDescent="0.25">
      <c r="A174">
        <v>173</v>
      </c>
      <c r="B174" s="8" t="s">
        <v>97</v>
      </c>
      <c r="C174" s="20" t="s">
        <v>141</v>
      </c>
      <c r="D174" s="8">
        <v>216</v>
      </c>
      <c r="E174" s="19">
        <f t="shared" ref="E174:E183" si="12">D174/PI()</f>
        <v>68.754935415698782</v>
      </c>
      <c r="F174" s="8">
        <v>4.0999999999999996</v>
      </c>
      <c r="G174" s="21">
        <f t="shared" ref="G174:G184" si="13">(PI()*(E174/2)*(E174/2))/10000</f>
        <v>0.37127665124477338</v>
      </c>
      <c r="H174"/>
      <c r="I174"/>
    </row>
    <row r="175" spans="1:9" hidden="1" x14ac:dyDescent="0.25">
      <c r="A175">
        <v>174</v>
      </c>
      <c r="B175" s="8" t="s">
        <v>97</v>
      </c>
      <c r="C175" s="20" t="s">
        <v>141</v>
      </c>
      <c r="D175" s="8">
        <v>199</v>
      </c>
      <c r="E175" s="19">
        <f t="shared" si="12"/>
        <v>63.343667350574343</v>
      </c>
      <c r="F175" s="8">
        <v>4.0999999999999996</v>
      </c>
      <c r="G175" s="21">
        <f t="shared" si="13"/>
        <v>0.31513474506910732</v>
      </c>
      <c r="H175" s="32">
        <f>SUM(G174:G175)</f>
        <v>0.68641139631388071</v>
      </c>
      <c r="I175" s="32">
        <f>H175/((12.6*12.6*PI())/10000)</f>
        <v>13.762379279158997</v>
      </c>
    </row>
    <row r="176" spans="1:9" hidden="1" x14ac:dyDescent="0.25">
      <c r="A176">
        <v>175</v>
      </c>
      <c r="B176" s="6" t="s">
        <v>98</v>
      </c>
      <c r="C176" s="20" t="s">
        <v>129</v>
      </c>
      <c r="D176" s="6">
        <v>35</v>
      </c>
      <c r="E176" s="19">
        <f t="shared" si="12"/>
        <v>11.140846016432674</v>
      </c>
      <c r="F176" s="6">
        <v>3.3</v>
      </c>
      <c r="G176" s="21">
        <f t="shared" si="13"/>
        <v>9.7482402643785885E-3</v>
      </c>
      <c r="H176"/>
      <c r="I176"/>
    </row>
    <row r="177" spans="1:7" customFormat="1" hidden="1" x14ac:dyDescent="0.25">
      <c r="A177">
        <v>176</v>
      </c>
      <c r="B177" s="6" t="s">
        <v>98</v>
      </c>
      <c r="C177" s="20" t="s">
        <v>129</v>
      </c>
      <c r="D177" s="6">
        <v>32</v>
      </c>
      <c r="E177" s="19">
        <f t="shared" si="12"/>
        <v>10.185916357881302</v>
      </c>
      <c r="F177" s="6">
        <v>3.3</v>
      </c>
      <c r="G177" s="21">
        <f t="shared" si="13"/>
        <v>8.1487330863050413E-3</v>
      </c>
    </row>
    <row r="178" spans="1:7" customFormat="1" hidden="1" x14ac:dyDescent="0.25">
      <c r="A178">
        <v>177</v>
      </c>
      <c r="B178" s="6" t="s">
        <v>98</v>
      </c>
      <c r="C178" s="20" t="s">
        <v>129</v>
      </c>
      <c r="D178" s="6">
        <v>33</v>
      </c>
      <c r="E178" s="19">
        <f t="shared" si="12"/>
        <v>10.504226244065093</v>
      </c>
      <c r="F178" s="6">
        <v>3.3</v>
      </c>
      <c r="G178" s="21">
        <f t="shared" si="13"/>
        <v>8.6659866513537007E-3</v>
      </c>
    </row>
    <row r="179" spans="1:7" customFormat="1" hidden="1" x14ac:dyDescent="0.25">
      <c r="A179">
        <v>178</v>
      </c>
      <c r="B179" s="6" t="s">
        <v>98</v>
      </c>
      <c r="C179" s="20" t="s">
        <v>129</v>
      </c>
      <c r="D179" s="6">
        <v>45</v>
      </c>
      <c r="E179" s="19">
        <f t="shared" si="12"/>
        <v>14.323944878270581</v>
      </c>
      <c r="F179" s="6">
        <v>3.3</v>
      </c>
      <c r="G179" s="21">
        <f t="shared" si="13"/>
        <v>1.6114437988054401E-2</v>
      </c>
    </row>
    <row r="180" spans="1:7" customFormat="1" hidden="1" x14ac:dyDescent="0.25">
      <c r="A180">
        <v>179</v>
      </c>
      <c r="B180" s="6" t="s">
        <v>98</v>
      </c>
      <c r="C180" s="20" t="s">
        <v>129</v>
      </c>
      <c r="D180" s="6">
        <v>30</v>
      </c>
      <c r="E180" s="19">
        <f t="shared" si="12"/>
        <v>9.5492965855137211</v>
      </c>
      <c r="F180" s="6">
        <v>3.3</v>
      </c>
      <c r="G180" s="21">
        <f t="shared" si="13"/>
        <v>7.1619724391352906E-3</v>
      </c>
    </row>
    <row r="181" spans="1:7" customFormat="1" hidden="1" x14ac:dyDescent="0.25">
      <c r="A181">
        <v>180</v>
      </c>
      <c r="B181" s="6" t="s">
        <v>98</v>
      </c>
      <c r="C181" s="20" t="s">
        <v>129</v>
      </c>
      <c r="D181" s="8">
        <v>33</v>
      </c>
      <c r="E181" s="19">
        <f t="shared" si="12"/>
        <v>10.504226244065093</v>
      </c>
      <c r="F181" s="8">
        <v>3.3</v>
      </c>
      <c r="G181" s="21">
        <f t="shared" si="13"/>
        <v>8.6659866513537007E-3</v>
      </c>
    </row>
    <row r="182" spans="1:7" customFormat="1" hidden="1" x14ac:dyDescent="0.25">
      <c r="A182">
        <v>181</v>
      </c>
      <c r="B182" s="6" t="s">
        <v>98</v>
      </c>
      <c r="C182" s="20" t="s">
        <v>129</v>
      </c>
      <c r="D182" s="8">
        <v>35</v>
      </c>
      <c r="E182" s="19">
        <f t="shared" si="12"/>
        <v>11.140846016432674</v>
      </c>
      <c r="F182" s="8">
        <v>3.3</v>
      </c>
      <c r="G182" s="21">
        <f t="shared" si="13"/>
        <v>9.7482402643785885E-3</v>
      </c>
    </row>
    <row r="183" spans="1:7" customFormat="1" hidden="1" x14ac:dyDescent="0.25">
      <c r="A183">
        <v>182</v>
      </c>
      <c r="B183" s="6" t="s">
        <v>98</v>
      </c>
      <c r="C183" s="20" t="s">
        <v>129</v>
      </c>
      <c r="D183" s="8">
        <v>43</v>
      </c>
      <c r="E183" s="19">
        <f t="shared" si="12"/>
        <v>13.687325105903</v>
      </c>
      <c r="F183" s="8">
        <v>3.3</v>
      </c>
      <c r="G183" s="21">
        <f t="shared" si="13"/>
        <v>1.4713874488845724E-2</v>
      </c>
    </row>
    <row r="184" spans="1:7" customFormat="1" hidden="1" x14ac:dyDescent="0.25">
      <c r="A184">
        <v>183</v>
      </c>
      <c r="B184" s="6" t="s">
        <v>98</v>
      </c>
      <c r="C184" s="20" t="s">
        <v>129</v>
      </c>
      <c r="D184" s="8"/>
      <c r="E184" s="6">
        <v>15</v>
      </c>
      <c r="F184" s="6">
        <v>4.0999999999999996</v>
      </c>
      <c r="G184" s="21">
        <f t="shared" si="13"/>
        <v>1.7671458676442587E-2</v>
      </c>
    </row>
    <row r="185" spans="1:7" customFormat="1" hidden="1" x14ac:dyDescent="0.25">
      <c r="A185">
        <v>184</v>
      </c>
      <c r="B185" s="6" t="s">
        <v>98</v>
      </c>
      <c r="C185" s="20" t="s">
        <v>129</v>
      </c>
      <c r="D185" s="8"/>
      <c r="E185" s="6" t="s">
        <v>131</v>
      </c>
      <c r="F185" s="6">
        <v>4.0999999999999996</v>
      </c>
      <c r="G185" s="21">
        <f>((PI()*64)+(PI()*81))/10000</f>
        <v>4.5553093477051998E-2</v>
      </c>
    </row>
    <row r="186" spans="1:7" customFormat="1" hidden="1" x14ac:dyDescent="0.25">
      <c r="A186">
        <v>185</v>
      </c>
      <c r="B186" s="6" t="s">
        <v>98</v>
      </c>
      <c r="C186" s="20" t="s">
        <v>129</v>
      </c>
      <c r="D186" s="6">
        <v>36</v>
      </c>
      <c r="E186" s="19">
        <f t="shared" ref="E186:E197" si="14">D186/PI()</f>
        <v>11.459155902616464</v>
      </c>
      <c r="F186" s="6">
        <v>4.0999999999999996</v>
      </c>
      <c r="G186" s="21">
        <f t="shared" ref="G186:G211" si="15">(PI()*(E186/2)*(E186/2))/10000</f>
        <v>1.0313240312354817E-2</v>
      </c>
    </row>
    <row r="187" spans="1:7" customFormat="1" hidden="1" x14ac:dyDescent="0.25">
      <c r="A187">
        <v>186</v>
      </c>
      <c r="B187" s="6" t="s">
        <v>98</v>
      </c>
      <c r="C187" s="20" t="s">
        <v>129</v>
      </c>
      <c r="D187" s="6">
        <v>39</v>
      </c>
      <c r="E187" s="19">
        <f t="shared" si="14"/>
        <v>12.414085561167836</v>
      </c>
      <c r="F187" s="6">
        <v>4.0999999999999996</v>
      </c>
      <c r="G187" s="21">
        <f t="shared" si="15"/>
        <v>1.210373342213864E-2</v>
      </c>
    </row>
    <row r="188" spans="1:7" customFormat="1" hidden="1" x14ac:dyDescent="0.25">
      <c r="A188">
        <v>187</v>
      </c>
      <c r="B188" s="6" t="s">
        <v>98</v>
      </c>
      <c r="C188" s="20" t="s">
        <v>129</v>
      </c>
      <c r="D188" s="6">
        <v>36</v>
      </c>
      <c r="E188" s="19">
        <f t="shared" si="14"/>
        <v>11.459155902616464</v>
      </c>
      <c r="F188" s="6">
        <v>4.0999999999999996</v>
      </c>
      <c r="G188" s="21">
        <f t="shared" si="15"/>
        <v>1.0313240312354817E-2</v>
      </c>
    </row>
    <row r="189" spans="1:7" customFormat="1" hidden="1" x14ac:dyDescent="0.25">
      <c r="A189">
        <v>188</v>
      </c>
      <c r="B189" s="6" t="s">
        <v>98</v>
      </c>
      <c r="C189" s="20" t="s">
        <v>129</v>
      </c>
      <c r="D189" s="6">
        <v>31</v>
      </c>
      <c r="E189" s="19">
        <f t="shared" si="14"/>
        <v>9.8676064716975116</v>
      </c>
      <c r="F189" s="6">
        <v>4.0999999999999996</v>
      </c>
      <c r="G189" s="21">
        <f t="shared" si="15"/>
        <v>7.6473950155655718E-3</v>
      </c>
    </row>
    <row r="190" spans="1:7" customFormat="1" hidden="1" x14ac:dyDescent="0.25">
      <c r="A190">
        <v>189</v>
      </c>
      <c r="B190" s="6" t="s">
        <v>98</v>
      </c>
      <c r="C190" s="20" t="s">
        <v>129</v>
      </c>
      <c r="D190" s="6">
        <v>39</v>
      </c>
      <c r="E190" s="19">
        <f t="shared" si="14"/>
        <v>12.414085561167836</v>
      </c>
      <c r="F190" s="6">
        <v>4.0999999999999996</v>
      </c>
      <c r="G190" s="21">
        <f t="shared" si="15"/>
        <v>1.210373342213864E-2</v>
      </c>
    </row>
    <row r="191" spans="1:7" customFormat="1" hidden="1" x14ac:dyDescent="0.25">
      <c r="A191">
        <v>190</v>
      </c>
      <c r="B191" s="6" t="s">
        <v>98</v>
      </c>
      <c r="C191" s="20" t="s">
        <v>129</v>
      </c>
      <c r="D191" s="6">
        <v>42</v>
      </c>
      <c r="E191" s="19">
        <f t="shared" si="14"/>
        <v>13.369015219719209</v>
      </c>
      <c r="F191" s="6">
        <v>4.0999999999999996</v>
      </c>
      <c r="G191" s="21">
        <f t="shared" si="15"/>
        <v>1.4037465980705171E-2</v>
      </c>
    </row>
    <row r="192" spans="1:7" customFormat="1" hidden="1" x14ac:dyDescent="0.25">
      <c r="A192">
        <v>191</v>
      </c>
      <c r="B192" s="6" t="s">
        <v>98</v>
      </c>
      <c r="C192" s="20" t="s">
        <v>129</v>
      </c>
      <c r="D192" s="6">
        <v>54</v>
      </c>
      <c r="E192" s="19">
        <f t="shared" si="14"/>
        <v>17.188733853924695</v>
      </c>
      <c r="F192" s="6">
        <v>4.0999999999999996</v>
      </c>
      <c r="G192" s="21">
        <f t="shared" si="15"/>
        <v>2.3204790702798336E-2</v>
      </c>
    </row>
    <row r="193" spans="1:7" customFormat="1" hidden="1" x14ac:dyDescent="0.25">
      <c r="A193">
        <v>192</v>
      </c>
      <c r="B193" s="6" t="s">
        <v>98</v>
      </c>
      <c r="C193" s="20" t="s">
        <v>129</v>
      </c>
      <c r="D193" s="8">
        <v>76</v>
      </c>
      <c r="E193" s="19">
        <f t="shared" si="14"/>
        <v>24.191551349968091</v>
      </c>
      <c r="F193" s="8">
        <v>4.0999999999999996</v>
      </c>
      <c r="G193" s="21">
        <f t="shared" si="15"/>
        <v>4.5963947564939371E-2</v>
      </c>
    </row>
    <row r="194" spans="1:7" customFormat="1" hidden="1" x14ac:dyDescent="0.25">
      <c r="A194">
        <v>193</v>
      </c>
      <c r="B194" s="6" t="s">
        <v>98</v>
      </c>
      <c r="C194" s="20" t="s">
        <v>129</v>
      </c>
      <c r="D194" s="8">
        <v>51</v>
      </c>
      <c r="E194" s="19">
        <f t="shared" si="14"/>
        <v>16.233804195373324</v>
      </c>
      <c r="F194" s="8">
        <v>4.0999999999999996</v>
      </c>
      <c r="G194" s="21">
        <f t="shared" si="15"/>
        <v>2.0698100349100988E-2</v>
      </c>
    </row>
    <row r="195" spans="1:7" customFormat="1" hidden="1" x14ac:dyDescent="0.25">
      <c r="A195">
        <v>194</v>
      </c>
      <c r="B195" s="6" t="s">
        <v>98</v>
      </c>
      <c r="C195" s="20" t="s">
        <v>129</v>
      </c>
      <c r="D195" s="8">
        <v>72</v>
      </c>
      <c r="E195" s="19">
        <f t="shared" si="14"/>
        <v>22.918311805232928</v>
      </c>
      <c r="F195" s="8">
        <v>4.0999999999999996</v>
      </c>
      <c r="G195" s="21">
        <f t="shared" si="15"/>
        <v>4.1252961249419268E-2</v>
      </c>
    </row>
    <row r="196" spans="1:7" customFormat="1" hidden="1" x14ac:dyDescent="0.25">
      <c r="A196">
        <v>195</v>
      </c>
      <c r="B196" s="6" t="s">
        <v>98</v>
      </c>
      <c r="C196" s="20" t="s">
        <v>129</v>
      </c>
      <c r="D196" s="8">
        <v>124</v>
      </c>
      <c r="E196" s="19">
        <f t="shared" si="14"/>
        <v>39.470425886790046</v>
      </c>
      <c r="F196" s="8">
        <v>5.0999999999999996</v>
      </c>
      <c r="G196" s="21">
        <f t="shared" si="15"/>
        <v>0.12235832024904915</v>
      </c>
    </row>
    <row r="197" spans="1:7" customFormat="1" hidden="1" x14ac:dyDescent="0.25">
      <c r="A197">
        <v>196</v>
      </c>
      <c r="B197" s="6" t="s">
        <v>98</v>
      </c>
      <c r="C197" s="20" t="s">
        <v>129</v>
      </c>
      <c r="D197" s="8">
        <v>46</v>
      </c>
      <c r="E197" s="19">
        <f t="shared" si="14"/>
        <v>14.642254764454371</v>
      </c>
      <c r="F197" s="8">
        <v>5.0999999999999996</v>
      </c>
      <c r="G197" s="21">
        <f t="shared" si="15"/>
        <v>1.6838592979122526E-2</v>
      </c>
    </row>
    <row r="198" spans="1:7" customFormat="1" hidden="1" x14ac:dyDescent="0.25">
      <c r="A198">
        <v>197</v>
      </c>
      <c r="B198" s="6" t="s">
        <v>98</v>
      </c>
      <c r="C198" s="20" t="s">
        <v>129</v>
      </c>
      <c r="D198" s="8"/>
      <c r="E198" s="6">
        <v>51</v>
      </c>
      <c r="F198" s="6">
        <v>5.0999999999999996</v>
      </c>
      <c r="G198" s="21">
        <f t="shared" si="15"/>
        <v>0.2042820622996763</v>
      </c>
    </row>
    <row r="199" spans="1:7" customFormat="1" hidden="1" x14ac:dyDescent="0.25">
      <c r="A199">
        <v>198</v>
      </c>
      <c r="B199" s="6" t="s">
        <v>98</v>
      </c>
      <c r="C199" s="20" t="s">
        <v>129</v>
      </c>
      <c r="D199" s="6">
        <v>87</v>
      </c>
      <c r="E199" s="19">
        <f>D199/PI()</f>
        <v>27.69296009798979</v>
      </c>
      <c r="F199" s="6">
        <v>5.0999999999999996</v>
      </c>
      <c r="G199" s="21">
        <f t="shared" si="15"/>
        <v>6.0232188213127792E-2</v>
      </c>
    </row>
    <row r="200" spans="1:7" customFormat="1" hidden="1" x14ac:dyDescent="0.25">
      <c r="A200">
        <v>199</v>
      </c>
      <c r="B200" s="6" t="s">
        <v>98</v>
      </c>
      <c r="C200" s="20" t="s">
        <v>129</v>
      </c>
      <c r="D200" s="6">
        <v>60</v>
      </c>
      <c r="E200" s="19">
        <f>D200/PI()</f>
        <v>19.098593171027442</v>
      </c>
      <c r="F200" s="6">
        <v>5.0999999999999996</v>
      </c>
      <c r="G200" s="21">
        <f t="shared" si="15"/>
        <v>2.8647889756541162E-2</v>
      </c>
    </row>
    <row r="201" spans="1:7" customFormat="1" hidden="1" x14ac:dyDescent="0.25">
      <c r="A201">
        <v>200</v>
      </c>
      <c r="B201" s="6" t="s">
        <v>98</v>
      </c>
      <c r="C201" s="20" t="s">
        <v>129</v>
      </c>
      <c r="D201" s="6">
        <v>48</v>
      </c>
      <c r="E201" s="19">
        <f>D201/PI()</f>
        <v>15.278874536821952</v>
      </c>
      <c r="F201" s="6">
        <v>5.0999999999999996</v>
      </c>
      <c r="G201" s="21">
        <f t="shared" si="15"/>
        <v>1.8334649444186342E-2</v>
      </c>
    </row>
    <row r="202" spans="1:7" customFormat="1" hidden="1" x14ac:dyDescent="0.25">
      <c r="A202">
        <v>201</v>
      </c>
      <c r="B202" s="6" t="s">
        <v>98</v>
      </c>
      <c r="C202" s="20" t="s">
        <v>129</v>
      </c>
      <c r="D202" s="8">
        <v>68</v>
      </c>
      <c r="E202" s="19">
        <f>D202/PI()</f>
        <v>21.645072260497766</v>
      </c>
      <c r="F202" s="8">
        <v>5.0999999999999996</v>
      </c>
      <c r="G202" s="21">
        <f t="shared" si="15"/>
        <v>3.6796622842846204E-2</v>
      </c>
    </row>
    <row r="203" spans="1:7" customFormat="1" hidden="1" x14ac:dyDescent="0.25">
      <c r="A203">
        <v>202</v>
      </c>
      <c r="B203" s="6" t="s">
        <v>98</v>
      </c>
      <c r="C203" s="20" t="s">
        <v>129</v>
      </c>
      <c r="D203" s="8"/>
      <c r="E203" s="6">
        <v>23</v>
      </c>
      <c r="F203" s="6">
        <v>5.0999999999999996</v>
      </c>
      <c r="G203" s="21">
        <f t="shared" si="15"/>
        <v>4.154756284372501E-2</v>
      </c>
    </row>
    <row r="204" spans="1:7" customFormat="1" hidden="1" x14ac:dyDescent="0.25">
      <c r="A204">
        <v>203</v>
      </c>
      <c r="B204" s="6" t="s">
        <v>98</v>
      </c>
      <c r="C204" s="20" t="s">
        <v>129</v>
      </c>
      <c r="D204" s="8">
        <v>94</v>
      </c>
      <c r="E204" s="19">
        <f>D204/PI()</f>
        <v>29.921129301276324</v>
      </c>
      <c r="F204" s="8">
        <v>5.2</v>
      </c>
      <c r="G204" s="21">
        <f t="shared" si="15"/>
        <v>7.0314653857999357E-2</v>
      </c>
    </row>
    <row r="205" spans="1:7" customFormat="1" hidden="1" x14ac:dyDescent="0.25">
      <c r="A205">
        <v>204</v>
      </c>
      <c r="B205" s="6" t="s">
        <v>98</v>
      </c>
      <c r="C205" s="20" t="s">
        <v>129</v>
      </c>
      <c r="D205" s="6">
        <v>67</v>
      </c>
      <c r="E205" s="19">
        <f>D205/PI()</f>
        <v>21.326762374313976</v>
      </c>
      <c r="F205" s="6">
        <v>5.2</v>
      </c>
      <c r="G205" s="21">
        <f t="shared" si="15"/>
        <v>3.5722326976975909E-2</v>
      </c>
    </row>
    <row r="206" spans="1:7" customFormat="1" hidden="1" x14ac:dyDescent="0.25">
      <c r="A206">
        <v>205</v>
      </c>
      <c r="B206" s="6" t="s">
        <v>98</v>
      </c>
      <c r="C206" s="20" t="s">
        <v>129</v>
      </c>
      <c r="D206" s="8">
        <v>65</v>
      </c>
      <c r="E206" s="19">
        <f>D206/PI()</f>
        <v>20.690142601946395</v>
      </c>
      <c r="F206" s="8">
        <v>6.1</v>
      </c>
      <c r="G206" s="21">
        <f t="shared" si="15"/>
        <v>3.3621481728162893E-2</v>
      </c>
    </row>
    <row r="207" spans="1:7" customFormat="1" hidden="1" x14ac:dyDescent="0.25">
      <c r="A207">
        <v>206</v>
      </c>
      <c r="B207" s="6" t="s">
        <v>98</v>
      </c>
      <c r="C207" s="20" t="s">
        <v>129</v>
      </c>
      <c r="D207" s="6">
        <v>65</v>
      </c>
      <c r="E207" s="3">
        <f>D207/PI()</f>
        <v>20.690142601946395</v>
      </c>
      <c r="F207" s="8">
        <v>6.1</v>
      </c>
      <c r="G207" s="21">
        <f t="shared" si="15"/>
        <v>3.3621481728162893E-2</v>
      </c>
    </row>
    <row r="208" spans="1:7" customFormat="1" hidden="1" x14ac:dyDescent="0.25">
      <c r="A208">
        <v>207</v>
      </c>
      <c r="B208" s="6" t="s">
        <v>98</v>
      </c>
      <c r="C208" s="20" t="s">
        <v>129</v>
      </c>
      <c r="D208" s="8"/>
      <c r="E208" s="6">
        <v>8</v>
      </c>
      <c r="F208" s="6">
        <v>7.1</v>
      </c>
      <c r="G208" s="21">
        <f t="shared" si="15"/>
        <v>5.0265482457436689E-3</v>
      </c>
    </row>
    <row r="209" spans="1:7" customFormat="1" hidden="1" x14ac:dyDescent="0.25">
      <c r="A209">
        <v>208</v>
      </c>
      <c r="B209" s="6" t="s">
        <v>98</v>
      </c>
      <c r="C209" s="20" t="s">
        <v>129</v>
      </c>
      <c r="D209" s="6">
        <v>36</v>
      </c>
      <c r="E209" s="19">
        <f>D209/PI()</f>
        <v>11.459155902616464</v>
      </c>
      <c r="F209" s="6">
        <v>7.1</v>
      </c>
      <c r="G209" s="21">
        <f t="shared" si="15"/>
        <v>1.0313240312354817E-2</v>
      </c>
    </row>
    <row r="210" spans="1:7" customFormat="1" hidden="1" x14ac:dyDescent="0.25">
      <c r="A210">
        <v>209</v>
      </c>
      <c r="B210" s="6" t="s">
        <v>98</v>
      </c>
      <c r="C210" s="20" t="s">
        <v>129</v>
      </c>
      <c r="D210" s="8"/>
      <c r="E210" s="8">
        <v>29</v>
      </c>
      <c r="F210" s="8">
        <v>7.2</v>
      </c>
      <c r="G210" s="21">
        <f t="shared" si="15"/>
        <v>6.6051985541725394E-2</v>
      </c>
    </row>
    <row r="211" spans="1:7" customFormat="1" hidden="1" x14ac:dyDescent="0.25">
      <c r="A211">
        <v>210</v>
      </c>
      <c r="B211" s="6" t="s">
        <v>98</v>
      </c>
      <c r="C211" s="20" t="s">
        <v>129</v>
      </c>
      <c r="D211" s="8"/>
      <c r="E211" s="8">
        <v>13</v>
      </c>
      <c r="F211" s="8">
        <v>8.1</v>
      </c>
      <c r="G211" s="21">
        <f t="shared" si="15"/>
        <v>1.3273228961416876E-2</v>
      </c>
    </row>
    <row r="212" spans="1:7" customFormat="1" hidden="1" x14ac:dyDescent="0.25">
      <c r="A212">
        <v>211</v>
      </c>
      <c r="B212" s="6" t="s">
        <v>98</v>
      </c>
      <c r="C212" s="20" t="s">
        <v>129</v>
      </c>
      <c r="D212" s="8"/>
      <c r="E212" s="23" t="s">
        <v>132</v>
      </c>
      <c r="F212" s="8">
        <v>8.1</v>
      </c>
      <c r="G212" s="21">
        <f t="shared" ref="G212:G228" si="16">(PI()*2.5*2.5)/10000</f>
        <v>1.9634954084936209E-3</v>
      </c>
    </row>
    <row r="213" spans="1:7" customFormat="1" hidden="1" x14ac:dyDescent="0.25">
      <c r="A213">
        <v>212</v>
      </c>
      <c r="B213" s="6" t="s">
        <v>98</v>
      </c>
      <c r="C213" s="20" t="s">
        <v>129</v>
      </c>
      <c r="D213" s="8"/>
      <c r="E213" s="23" t="s">
        <v>132</v>
      </c>
      <c r="F213" s="8">
        <v>8.1</v>
      </c>
      <c r="G213" s="21">
        <f t="shared" si="16"/>
        <v>1.9634954084936209E-3</v>
      </c>
    </row>
    <row r="214" spans="1:7" customFormat="1" hidden="1" x14ac:dyDescent="0.25">
      <c r="A214">
        <v>213</v>
      </c>
      <c r="B214" s="6" t="s">
        <v>98</v>
      </c>
      <c r="C214" s="20" t="s">
        <v>129</v>
      </c>
      <c r="D214" s="8"/>
      <c r="E214" s="23" t="s">
        <v>132</v>
      </c>
      <c r="F214" s="8">
        <v>8.1</v>
      </c>
      <c r="G214" s="21">
        <f t="shared" si="16"/>
        <v>1.9634954084936209E-3</v>
      </c>
    </row>
    <row r="215" spans="1:7" customFormat="1" hidden="1" x14ac:dyDescent="0.25">
      <c r="A215">
        <v>214</v>
      </c>
      <c r="B215" s="6" t="s">
        <v>98</v>
      </c>
      <c r="C215" s="20" t="s">
        <v>129</v>
      </c>
      <c r="D215" s="8"/>
      <c r="E215" s="23" t="s">
        <v>132</v>
      </c>
      <c r="F215" s="8">
        <v>8.1</v>
      </c>
      <c r="G215" s="21">
        <f t="shared" si="16"/>
        <v>1.9634954084936209E-3</v>
      </c>
    </row>
    <row r="216" spans="1:7" customFormat="1" hidden="1" x14ac:dyDescent="0.25">
      <c r="A216">
        <v>215</v>
      </c>
      <c r="B216" s="6" t="s">
        <v>98</v>
      </c>
      <c r="C216" s="20" t="s">
        <v>129</v>
      </c>
      <c r="D216" s="8"/>
      <c r="E216" s="23" t="s">
        <v>132</v>
      </c>
      <c r="F216" s="8">
        <v>8.1</v>
      </c>
      <c r="G216" s="21">
        <f t="shared" si="16"/>
        <v>1.9634954084936209E-3</v>
      </c>
    </row>
    <row r="217" spans="1:7" customFormat="1" hidden="1" x14ac:dyDescent="0.25">
      <c r="A217">
        <v>216</v>
      </c>
      <c r="B217" s="6" t="s">
        <v>98</v>
      </c>
      <c r="C217" s="20" t="s">
        <v>129</v>
      </c>
      <c r="D217" s="8"/>
      <c r="E217" s="23" t="s">
        <v>132</v>
      </c>
      <c r="F217" s="8">
        <v>8.1</v>
      </c>
      <c r="G217" s="21">
        <f t="shared" si="16"/>
        <v>1.9634954084936209E-3</v>
      </c>
    </row>
    <row r="218" spans="1:7" customFormat="1" hidden="1" x14ac:dyDescent="0.25">
      <c r="A218">
        <v>217</v>
      </c>
      <c r="B218" s="6" t="s">
        <v>98</v>
      </c>
      <c r="C218" s="20" t="s">
        <v>129</v>
      </c>
      <c r="D218" s="8"/>
      <c r="E218" s="23" t="s">
        <v>132</v>
      </c>
      <c r="F218" s="8">
        <v>8.1</v>
      </c>
      <c r="G218" s="21">
        <f t="shared" si="16"/>
        <v>1.9634954084936209E-3</v>
      </c>
    </row>
    <row r="219" spans="1:7" customFormat="1" hidden="1" x14ac:dyDescent="0.25">
      <c r="A219">
        <v>218</v>
      </c>
      <c r="B219" s="6" t="s">
        <v>98</v>
      </c>
      <c r="C219" s="20" t="s">
        <v>129</v>
      </c>
      <c r="D219" s="8"/>
      <c r="E219" s="23" t="s">
        <v>132</v>
      </c>
      <c r="F219" s="8">
        <v>8.1</v>
      </c>
      <c r="G219" s="21">
        <f t="shared" si="16"/>
        <v>1.9634954084936209E-3</v>
      </c>
    </row>
    <row r="220" spans="1:7" customFormat="1" hidden="1" x14ac:dyDescent="0.25">
      <c r="A220">
        <v>219</v>
      </c>
      <c r="B220" s="6" t="s">
        <v>98</v>
      </c>
      <c r="C220" s="20" t="s">
        <v>129</v>
      </c>
      <c r="D220" s="8"/>
      <c r="E220" s="23" t="s">
        <v>132</v>
      </c>
      <c r="F220" s="8">
        <v>8.1</v>
      </c>
      <c r="G220" s="21">
        <f t="shared" si="16"/>
        <v>1.9634954084936209E-3</v>
      </c>
    </row>
    <row r="221" spans="1:7" customFormat="1" hidden="1" x14ac:dyDescent="0.25">
      <c r="A221">
        <v>220</v>
      </c>
      <c r="B221" s="6" t="s">
        <v>98</v>
      </c>
      <c r="C221" s="20" t="s">
        <v>129</v>
      </c>
      <c r="D221" s="8"/>
      <c r="E221" s="23" t="s">
        <v>132</v>
      </c>
      <c r="F221" s="8">
        <v>8.1</v>
      </c>
      <c r="G221" s="21">
        <f t="shared" si="16"/>
        <v>1.9634954084936209E-3</v>
      </c>
    </row>
    <row r="222" spans="1:7" customFormat="1" hidden="1" x14ac:dyDescent="0.25">
      <c r="A222">
        <v>221</v>
      </c>
      <c r="B222" s="6" t="s">
        <v>98</v>
      </c>
      <c r="C222" s="20" t="s">
        <v>129</v>
      </c>
      <c r="D222" s="8"/>
      <c r="E222" s="23" t="s">
        <v>132</v>
      </c>
      <c r="F222" s="8">
        <v>8.1</v>
      </c>
      <c r="G222" s="21">
        <f t="shared" si="16"/>
        <v>1.9634954084936209E-3</v>
      </c>
    </row>
    <row r="223" spans="1:7" customFormat="1" hidden="1" x14ac:dyDescent="0.25">
      <c r="A223">
        <v>222</v>
      </c>
      <c r="B223" s="6" t="s">
        <v>98</v>
      </c>
      <c r="C223" s="20" t="s">
        <v>129</v>
      </c>
      <c r="D223" s="8"/>
      <c r="E223" s="23" t="s">
        <v>132</v>
      </c>
      <c r="F223" s="8">
        <v>8.1</v>
      </c>
      <c r="G223" s="21">
        <f t="shared" si="16"/>
        <v>1.9634954084936209E-3</v>
      </c>
    </row>
    <row r="224" spans="1:7" customFormat="1" hidden="1" x14ac:dyDescent="0.25">
      <c r="A224">
        <v>223</v>
      </c>
      <c r="B224" s="6" t="s">
        <v>98</v>
      </c>
      <c r="C224" s="20" t="s">
        <v>129</v>
      </c>
      <c r="D224" s="8"/>
      <c r="E224" s="23" t="s">
        <v>132</v>
      </c>
      <c r="F224" s="8">
        <v>8.1</v>
      </c>
      <c r="G224" s="21">
        <f t="shared" si="16"/>
        <v>1.9634954084936209E-3</v>
      </c>
    </row>
    <row r="225" spans="1:9" hidden="1" x14ac:dyDescent="0.25">
      <c r="A225">
        <v>224</v>
      </c>
      <c r="B225" s="6" t="s">
        <v>98</v>
      </c>
      <c r="C225" s="20" t="s">
        <v>129</v>
      </c>
      <c r="D225" s="8"/>
      <c r="E225" s="23" t="s">
        <v>132</v>
      </c>
      <c r="F225" s="8">
        <v>8.1</v>
      </c>
      <c r="G225" s="21">
        <f t="shared" si="16"/>
        <v>1.9634954084936209E-3</v>
      </c>
      <c r="H225"/>
      <c r="I225"/>
    </row>
    <row r="226" spans="1:9" hidden="1" x14ac:dyDescent="0.25">
      <c r="A226">
        <v>225</v>
      </c>
      <c r="B226" s="6" t="s">
        <v>98</v>
      </c>
      <c r="C226" s="20" t="s">
        <v>129</v>
      </c>
      <c r="D226" s="8"/>
      <c r="E226" s="23" t="s">
        <v>132</v>
      </c>
      <c r="F226" s="8">
        <v>8.1</v>
      </c>
      <c r="G226" s="21">
        <f t="shared" si="16"/>
        <v>1.9634954084936209E-3</v>
      </c>
      <c r="H226"/>
      <c r="I226"/>
    </row>
    <row r="227" spans="1:9" hidden="1" x14ac:dyDescent="0.25">
      <c r="A227">
        <v>226</v>
      </c>
      <c r="B227" s="6" t="s">
        <v>98</v>
      </c>
      <c r="C227" s="20" t="s">
        <v>129</v>
      </c>
      <c r="D227" s="8"/>
      <c r="E227" s="23" t="s">
        <v>132</v>
      </c>
      <c r="F227" s="8">
        <v>8.1</v>
      </c>
      <c r="G227" s="21">
        <f t="shared" si="16"/>
        <v>1.9634954084936209E-3</v>
      </c>
      <c r="H227"/>
      <c r="I227"/>
    </row>
    <row r="228" spans="1:9" hidden="1" x14ac:dyDescent="0.25">
      <c r="A228">
        <v>227</v>
      </c>
      <c r="B228" s="6" t="s">
        <v>98</v>
      </c>
      <c r="C228" s="20" t="s">
        <v>129</v>
      </c>
      <c r="D228" s="8"/>
      <c r="E228" s="23" t="s">
        <v>132</v>
      </c>
      <c r="F228" s="8">
        <v>8.1</v>
      </c>
      <c r="G228" s="21">
        <f t="shared" si="16"/>
        <v>1.9634954084936209E-3</v>
      </c>
      <c r="H228"/>
      <c r="I228"/>
    </row>
    <row r="229" spans="1:9" x14ac:dyDescent="0.25">
      <c r="A229">
        <v>228</v>
      </c>
      <c r="B229" s="6" t="s">
        <v>98</v>
      </c>
      <c r="C229" s="20" t="s">
        <v>141</v>
      </c>
      <c r="D229" s="8">
        <v>121</v>
      </c>
      <c r="E229" s="19">
        <f>D229/PI()</f>
        <v>38.515496228238675</v>
      </c>
      <c r="F229" s="8">
        <v>5.2</v>
      </c>
      <c r="G229" s="21">
        <f t="shared" ref="G229:G260" si="17">(PI()*(E229/2)*(E229/2))/10000</f>
        <v>0.11650937609042199</v>
      </c>
      <c r="H229" s="32">
        <f>SUM(G176:G229)</f>
        <v>1.2907022663344467</v>
      </c>
      <c r="I229" s="32">
        <f>H229/((12.6*12.6*PI())/10000)</f>
        <v>25.878262250823788</v>
      </c>
    </row>
    <row r="230" spans="1:9" hidden="1" x14ac:dyDescent="0.25">
      <c r="A230">
        <v>229</v>
      </c>
      <c r="B230" s="19" t="s">
        <v>100</v>
      </c>
      <c r="C230" s="20" t="s">
        <v>129</v>
      </c>
      <c r="D230" s="8"/>
      <c r="E230" s="8">
        <v>8.5</v>
      </c>
      <c r="F230" s="8">
        <v>3.3</v>
      </c>
      <c r="G230" s="21">
        <f t="shared" si="17"/>
        <v>5.6745017305465644E-3</v>
      </c>
      <c r="H230"/>
      <c r="I230"/>
    </row>
    <row r="231" spans="1:9" hidden="1" x14ac:dyDescent="0.25">
      <c r="A231">
        <v>230</v>
      </c>
      <c r="B231" s="19" t="s">
        <v>100</v>
      </c>
      <c r="C231" s="20" t="s">
        <v>129</v>
      </c>
      <c r="D231" s="8"/>
      <c r="E231" s="8">
        <v>14</v>
      </c>
      <c r="F231" s="8">
        <v>3.3</v>
      </c>
      <c r="G231" s="21">
        <f t="shared" si="17"/>
        <v>1.5393804002589986E-2</v>
      </c>
      <c r="H231"/>
      <c r="I231"/>
    </row>
    <row r="232" spans="1:9" hidden="1" x14ac:dyDescent="0.25">
      <c r="A232">
        <v>231</v>
      </c>
      <c r="B232" s="19" t="s">
        <v>100</v>
      </c>
      <c r="C232" s="20" t="s">
        <v>129</v>
      </c>
      <c r="D232" s="8"/>
      <c r="E232" s="8">
        <v>12</v>
      </c>
      <c r="F232" s="8">
        <v>3.3</v>
      </c>
      <c r="G232" s="21">
        <f t="shared" si="17"/>
        <v>1.1309733552923255E-2</v>
      </c>
      <c r="H232"/>
      <c r="I232"/>
    </row>
    <row r="233" spans="1:9" hidden="1" x14ac:dyDescent="0.25">
      <c r="A233">
        <v>232</v>
      </c>
      <c r="B233" s="19" t="s">
        <v>100</v>
      </c>
      <c r="C233" s="20" t="s">
        <v>129</v>
      </c>
      <c r="D233" s="8">
        <v>49</v>
      </c>
      <c r="E233" s="19">
        <f>D233/PI()</f>
        <v>15.597184423005743</v>
      </c>
      <c r="F233" s="8">
        <v>4.0999999999999996</v>
      </c>
      <c r="G233" s="21">
        <f t="shared" si="17"/>
        <v>1.9106550918182034E-2</v>
      </c>
      <c r="H233"/>
      <c r="I233"/>
    </row>
    <row r="234" spans="1:9" hidden="1" x14ac:dyDescent="0.25">
      <c r="A234">
        <v>233</v>
      </c>
      <c r="B234" s="19" t="s">
        <v>100</v>
      </c>
      <c r="C234" s="20" t="s">
        <v>129</v>
      </c>
      <c r="D234" s="8">
        <v>47</v>
      </c>
      <c r="E234" s="19">
        <f>D234/PI()</f>
        <v>14.960564650638162</v>
      </c>
      <c r="F234" s="8">
        <v>4.0999999999999996</v>
      </c>
      <c r="G234" s="21">
        <f t="shared" si="17"/>
        <v>1.7578663464499839E-2</v>
      </c>
      <c r="H234"/>
      <c r="I234"/>
    </row>
    <row r="235" spans="1:9" hidden="1" x14ac:dyDescent="0.25">
      <c r="A235">
        <v>234</v>
      </c>
      <c r="B235" s="19" t="s">
        <v>100</v>
      </c>
      <c r="C235" s="20" t="s">
        <v>129</v>
      </c>
      <c r="D235" s="8"/>
      <c r="E235" s="8">
        <v>17</v>
      </c>
      <c r="F235" s="8">
        <v>4.0999999999999996</v>
      </c>
      <c r="G235" s="21">
        <f t="shared" si="17"/>
        <v>2.2698006922186258E-2</v>
      </c>
      <c r="H235"/>
      <c r="I235"/>
    </row>
    <row r="236" spans="1:9" hidden="1" x14ac:dyDescent="0.25">
      <c r="A236">
        <v>235</v>
      </c>
      <c r="B236" s="19" t="s">
        <v>100</v>
      </c>
      <c r="C236" s="20" t="s">
        <v>129</v>
      </c>
      <c r="D236" s="8">
        <v>25</v>
      </c>
      <c r="E236" s="19">
        <f>D236/PI()</f>
        <v>7.9577471545947667</v>
      </c>
      <c r="F236" s="8">
        <v>8.3000000000000007</v>
      </c>
      <c r="G236" s="21">
        <f t="shared" si="17"/>
        <v>4.9735919716217287E-3</v>
      </c>
      <c r="H236" s="32">
        <f>SUM(G230:G236)</f>
        <v>9.6734852562549656E-2</v>
      </c>
      <c r="I236" s="32">
        <f>H236/((12.6*12.6*PI())/10000)</f>
        <v>1.9395099464091055</v>
      </c>
    </row>
    <row r="237" spans="1:9" hidden="1" x14ac:dyDescent="0.25">
      <c r="A237">
        <v>236</v>
      </c>
      <c r="B237" s="3" t="s">
        <v>102</v>
      </c>
      <c r="C237" s="20" t="s">
        <v>129</v>
      </c>
      <c r="D237" s="8"/>
      <c r="E237" s="8">
        <v>33</v>
      </c>
      <c r="F237" s="8">
        <v>4.0999999999999996</v>
      </c>
      <c r="G237" s="21">
        <f t="shared" si="17"/>
        <v>8.5529859993982119E-2</v>
      </c>
      <c r="H237"/>
      <c r="I237"/>
    </row>
    <row r="238" spans="1:9" hidden="1" x14ac:dyDescent="0.25">
      <c r="A238">
        <v>237</v>
      </c>
      <c r="B238" s="3" t="s">
        <v>102</v>
      </c>
      <c r="C238" s="20" t="s">
        <v>129</v>
      </c>
      <c r="D238" s="8"/>
      <c r="E238" s="8">
        <v>29</v>
      </c>
      <c r="F238" s="8">
        <v>4.0999999999999996</v>
      </c>
      <c r="G238" s="21">
        <f t="shared" si="17"/>
        <v>6.6051985541725394E-2</v>
      </c>
      <c r="H238"/>
      <c r="I238"/>
    </row>
    <row r="239" spans="1:9" hidden="1" x14ac:dyDescent="0.25">
      <c r="A239">
        <v>238</v>
      </c>
      <c r="B239" s="3" t="s">
        <v>102</v>
      </c>
      <c r="C239" s="20" t="s">
        <v>129</v>
      </c>
      <c r="D239" s="6">
        <v>84</v>
      </c>
      <c r="E239" s="3">
        <f t="shared" ref="E239:E254" si="18">D239/PI()</f>
        <v>26.738030439438418</v>
      </c>
      <c r="F239" s="6">
        <v>4.0999999999999996</v>
      </c>
      <c r="G239" s="21">
        <f t="shared" si="17"/>
        <v>5.6149863922820682E-2</v>
      </c>
      <c r="H239"/>
      <c r="I239"/>
    </row>
    <row r="240" spans="1:9" hidden="1" x14ac:dyDescent="0.25">
      <c r="A240">
        <v>239</v>
      </c>
      <c r="B240" s="3" t="s">
        <v>102</v>
      </c>
      <c r="C240" s="20" t="s">
        <v>129</v>
      </c>
      <c r="D240" s="6">
        <v>32</v>
      </c>
      <c r="E240" s="3">
        <f t="shared" si="18"/>
        <v>10.185916357881302</v>
      </c>
      <c r="F240" s="6">
        <v>4.0999999999999996</v>
      </c>
      <c r="G240" s="21">
        <f t="shared" si="17"/>
        <v>8.1487330863050413E-3</v>
      </c>
      <c r="H240"/>
      <c r="I240"/>
    </row>
    <row r="241" spans="1:9" hidden="1" x14ac:dyDescent="0.25">
      <c r="A241">
        <v>240</v>
      </c>
      <c r="B241" s="3" t="s">
        <v>102</v>
      </c>
      <c r="C241" s="20" t="s">
        <v>129</v>
      </c>
      <c r="D241" s="8">
        <v>30</v>
      </c>
      <c r="E241" s="19">
        <f t="shared" si="18"/>
        <v>9.5492965855137211</v>
      </c>
      <c r="F241" s="6">
        <v>5.2</v>
      </c>
      <c r="G241" s="21">
        <f t="shared" si="17"/>
        <v>7.1619724391352906E-3</v>
      </c>
      <c r="H241"/>
      <c r="I241"/>
    </row>
    <row r="242" spans="1:9" hidden="1" x14ac:dyDescent="0.25">
      <c r="A242">
        <v>241</v>
      </c>
      <c r="B242" s="3" t="s">
        <v>102</v>
      </c>
      <c r="C242" s="22" t="s">
        <v>141</v>
      </c>
      <c r="D242" s="6">
        <v>121</v>
      </c>
      <c r="E242" s="3">
        <f t="shared" si="18"/>
        <v>38.515496228238675</v>
      </c>
      <c r="F242" s="6">
        <v>4.0999999999999996</v>
      </c>
      <c r="G242" s="21">
        <f t="shared" si="17"/>
        <v>0.11650937609042199</v>
      </c>
      <c r="H242"/>
      <c r="I242"/>
    </row>
    <row r="243" spans="1:9" hidden="1" x14ac:dyDescent="0.25">
      <c r="A243">
        <v>242</v>
      </c>
      <c r="B243" s="3" t="s">
        <v>102</v>
      </c>
      <c r="C243" s="22" t="s">
        <v>141</v>
      </c>
      <c r="D243" s="6">
        <v>142</v>
      </c>
      <c r="E243" s="3">
        <f t="shared" si="18"/>
        <v>45.200003838098276</v>
      </c>
      <c r="F243" s="6">
        <v>4.0999999999999996</v>
      </c>
      <c r="G243" s="21">
        <f t="shared" si="17"/>
        <v>0.16046001362524887</v>
      </c>
      <c r="H243"/>
      <c r="I243"/>
    </row>
    <row r="244" spans="1:9" hidden="1" x14ac:dyDescent="0.25">
      <c r="A244">
        <v>243</v>
      </c>
      <c r="B244" s="3" t="s">
        <v>102</v>
      </c>
      <c r="C244" s="22" t="s">
        <v>141</v>
      </c>
      <c r="D244" s="6">
        <v>137</v>
      </c>
      <c r="E244" s="3">
        <f t="shared" si="18"/>
        <v>43.608454407179323</v>
      </c>
      <c r="F244" s="6">
        <v>4.0999999999999996</v>
      </c>
      <c r="G244" s="21">
        <f t="shared" si="17"/>
        <v>0.14935895634458918</v>
      </c>
      <c r="H244"/>
      <c r="I244"/>
    </row>
    <row r="245" spans="1:9" hidden="1" x14ac:dyDescent="0.25">
      <c r="A245">
        <v>244</v>
      </c>
      <c r="B245" s="3" t="s">
        <v>102</v>
      </c>
      <c r="C245" s="22" t="s">
        <v>141</v>
      </c>
      <c r="D245" s="6">
        <v>59</v>
      </c>
      <c r="E245" s="3">
        <f t="shared" si="18"/>
        <v>18.780283284843652</v>
      </c>
      <c r="F245" s="6">
        <v>4.0999999999999996</v>
      </c>
      <c r="G245" s="21">
        <f t="shared" si="17"/>
        <v>2.770091784514439E-2</v>
      </c>
      <c r="H245"/>
      <c r="I245"/>
    </row>
    <row r="246" spans="1:9" hidden="1" x14ac:dyDescent="0.25">
      <c r="A246">
        <v>245</v>
      </c>
      <c r="B246" s="3" t="s">
        <v>102</v>
      </c>
      <c r="C246" s="22" t="s">
        <v>141</v>
      </c>
      <c r="D246" s="6">
        <v>153</v>
      </c>
      <c r="E246" s="3">
        <f t="shared" si="18"/>
        <v>48.701412586119972</v>
      </c>
      <c r="F246" s="6">
        <v>4.0999999999999996</v>
      </c>
      <c r="G246" s="21">
        <f t="shared" si="17"/>
        <v>0.1862829031419089</v>
      </c>
      <c r="H246"/>
      <c r="I246"/>
    </row>
    <row r="247" spans="1:9" hidden="1" x14ac:dyDescent="0.25">
      <c r="A247">
        <v>246</v>
      </c>
      <c r="B247" s="3" t="s">
        <v>102</v>
      </c>
      <c r="C247" s="22" t="s">
        <v>141</v>
      </c>
      <c r="D247" s="6">
        <v>85</v>
      </c>
      <c r="E247" s="3">
        <f t="shared" si="18"/>
        <v>27.056340325622209</v>
      </c>
      <c r="F247" s="6">
        <v>5.0999999999999996</v>
      </c>
      <c r="G247" s="21">
        <f t="shared" si="17"/>
        <v>5.7494723191947199E-2</v>
      </c>
      <c r="H247"/>
      <c r="I247"/>
    </row>
    <row r="248" spans="1:9" hidden="1" x14ac:dyDescent="0.25">
      <c r="A248">
        <v>247</v>
      </c>
      <c r="B248" s="3" t="s">
        <v>102</v>
      </c>
      <c r="C248" s="22" t="s">
        <v>141</v>
      </c>
      <c r="D248" s="6">
        <v>79</v>
      </c>
      <c r="E248" s="3">
        <f t="shared" si="18"/>
        <v>25.146481008519466</v>
      </c>
      <c r="F248" s="6">
        <v>5.0999999999999996</v>
      </c>
      <c r="G248" s="21">
        <f t="shared" si="17"/>
        <v>4.9664299991825943E-2</v>
      </c>
      <c r="H248"/>
      <c r="I248"/>
    </row>
    <row r="249" spans="1:9" hidden="1" x14ac:dyDescent="0.25">
      <c r="A249">
        <v>248</v>
      </c>
      <c r="B249" s="3" t="s">
        <v>102</v>
      </c>
      <c r="C249" s="22" t="s">
        <v>141</v>
      </c>
      <c r="D249" s="6">
        <v>136</v>
      </c>
      <c r="E249" s="3">
        <f t="shared" si="18"/>
        <v>43.290144520995533</v>
      </c>
      <c r="F249" s="6">
        <v>5.0999999999999996</v>
      </c>
      <c r="G249" s="21">
        <f t="shared" si="17"/>
        <v>0.14718649137138481</v>
      </c>
      <c r="H249"/>
      <c r="I249"/>
    </row>
    <row r="250" spans="1:9" hidden="1" x14ac:dyDescent="0.25">
      <c r="A250">
        <v>249</v>
      </c>
      <c r="B250" s="3" t="s">
        <v>102</v>
      </c>
      <c r="C250" s="22" t="s">
        <v>141</v>
      </c>
      <c r="D250" s="6">
        <v>89</v>
      </c>
      <c r="E250" s="3">
        <f t="shared" si="18"/>
        <v>28.329579870357371</v>
      </c>
      <c r="F250" s="6">
        <v>5.0999999999999996</v>
      </c>
      <c r="G250" s="21">
        <f t="shared" si="17"/>
        <v>6.3033315211545149E-2</v>
      </c>
      <c r="H250"/>
      <c r="I250"/>
    </row>
    <row r="251" spans="1:9" x14ac:dyDescent="0.25">
      <c r="A251">
        <v>250</v>
      </c>
      <c r="B251" s="3" t="s">
        <v>102</v>
      </c>
      <c r="C251" s="22" t="s">
        <v>141</v>
      </c>
      <c r="D251" s="6">
        <v>110</v>
      </c>
      <c r="E251" s="3">
        <f t="shared" si="18"/>
        <v>35.014087480216972</v>
      </c>
      <c r="F251" s="6">
        <v>5.2</v>
      </c>
      <c r="G251" s="21">
        <f t="shared" si="17"/>
        <v>9.6288740570596651E-2</v>
      </c>
      <c r="H251" s="32">
        <f>SUM(G237:G251)</f>
        <v>1.2770221523685814</v>
      </c>
      <c r="I251" s="32">
        <f>H251/((12.6*12.6*PI())/10000)</f>
        <v>25.603979338285626</v>
      </c>
    </row>
    <row r="252" spans="1:9" hidden="1" x14ac:dyDescent="0.25">
      <c r="A252">
        <v>251</v>
      </c>
      <c r="B252" s="3" t="s">
        <v>104</v>
      </c>
      <c r="C252" s="20" t="s">
        <v>129</v>
      </c>
      <c r="D252" s="6">
        <v>56</v>
      </c>
      <c r="E252" s="3">
        <f t="shared" si="18"/>
        <v>17.82535362629228</v>
      </c>
      <c r="F252" s="6">
        <v>4.0999999999999996</v>
      </c>
      <c r="G252" s="21">
        <f t="shared" si="17"/>
        <v>2.4955495076809196E-2</v>
      </c>
      <c r="H252"/>
      <c r="I252"/>
    </row>
    <row r="253" spans="1:9" hidden="1" x14ac:dyDescent="0.25">
      <c r="A253">
        <v>252</v>
      </c>
      <c r="B253" s="3" t="s">
        <v>104</v>
      </c>
      <c r="C253" s="20" t="s">
        <v>129</v>
      </c>
      <c r="D253" s="8">
        <v>76</v>
      </c>
      <c r="E253" s="19">
        <f t="shared" si="18"/>
        <v>24.191551349968091</v>
      </c>
      <c r="F253" s="8">
        <v>5.0999999999999996</v>
      </c>
      <c r="G253" s="21">
        <f t="shared" si="17"/>
        <v>4.5963947564939371E-2</v>
      </c>
      <c r="H253"/>
      <c r="I253"/>
    </row>
    <row r="254" spans="1:9" hidden="1" x14ac:dyDescent="0.25">
      <c r="A254">
        <v>253</v>
      </c>
      <c r="B254" s="3" t="s">
        <v>104</v>
      </c>
      <c r="C254" s="22" t="s">
        <v>141</v>
      </c>
      <c r="D254" s="6">
        <v>250</v>
      </c>
      <c r="E254" s="3">
        <f t="shared" si="18"/>
        <v>79.577471545947674</v>
      </c>
      <c r="F254" s="6">
        <v>4.0999999999999996</v>
      </c>
      <c r="G254" s="21">
        <f t="shared" si="17"/>
        <v>0.49735919716217297</v>
      </c>
      <c r="H254"/>
      <c r="I254"/>
    </row>
    <row r="255" spans="1:9" hidden="1" x14ac:dyDescent="0.25">
      <c r="A255">
        <v>254</v>
      </c>
      <c r="B255" s="3" t="s">
        <v>104</v>
      </c>
      <c r="C255" s="22" t="s">
        <v>141</v>
      </c>
      <c r="D255" s="8"/>
      <c r="E255" s="6">
        <v>35</v>
      </c>
      <c r="F255" s="6">
        <v>5.2</v>
      </c>
      <c r="G255" s="21">
        <f t="shared" si="17"/>
        <v>9.6211275016187411E-2</v>
      </c>
      <c r="H255"/>
      <c r="I255"/>
    </row>
    <row r="256" spans="1:9" hidden="1" x14ac:dyDescent="0.25">
      <c r="A256">
        <v>255</v>
      </c>
      <c r="B256" s="3" t="s">
        <v>104</v>
      </c>
      <c r="C256" s="22" t="s">
        <v>141</v>
      </c>
      <c r="D256" s="8"/>
      <c r="E256" s="6">
        <v>45</v>
      </c>
      <c r="F256" s="6">
        <v>5.2</v>
      </c>
      <c r="G256" s="21">
        <f t="shared" si="17"/>
        <v>0.15904312808798329</v>
      </c>
      <c r="H256"/>
      <c r="I256"/>
    </row>
    <row r="257" spans="1:9" hidden="1" x14ac:dyDescent="0.25">
      <c r="A257">
        <v>256</v>
      </c>
      <c r="B257" s="3" t="s">
        <v>104</v>
      </c>
      <c r="C257" s="22" t="s">
        <v>141</v>
      </c>
      <c r="D257" s="8"/>
      <c r="E257" s="6">
        <v>50</v>
      </c>
      <c r="F257" s="6">
        <v>5.2</v>
      </c>
      <c r="G257" s="21">
        <f t="shared" si="17"/>
        <v>0.19634954084936207</v>
      </c>
      <c r="H257"/>
      <c r="I257"/>
    </row>
    <row r="258" spans="1:9" hidden="1" x14ac:dyDescent="0.25">
      <c r="A258">
        <v>257</v>
      </c>
      <c r="B258" s="3" t="s">
        <v>104</v>
      </c>
      <c r="C258" s="22" t="s">
        <v>141</v>
      </c>
      <c r="D258" s="8"/>
      <c r="E258" s="6">
        <v>20</v>
      </c>
      <c r="F258" s="6">
        <v>8.1999999999999993</v>
      </c>
      <c r="G258" s="21">
        <f t="shared" si="17"/>
        <v>3.1415926535897934E-2</v>
      </c>
      <c r="H258" s="32">
        <f>SUM(G252:G258)</f>
        <v>1.0512985102933523</v>
      </c>
      <c r="I258" s="32">
        <f>H258/((12.6*12.6*PI())/10000)</f>
        <v>21.078275960989274</v>
      </c>
    </row>
    <row r="259" spans="1:9" hidden="1" x14ac:dyDescent="0.25">
      <c r="A259">
        <v>258</v>
      </c>
      <c r="B259" s="8" t="s">
        <v>107</v>
      </c>
      <c r="C259" s="20" t="s">
        <v>129</v>
      </c>
      <c r="D259" s="6">
        <v>40</v>
      </c>
      <c r="E259" s="3">
        <f>D259/PI()</f>
        <v>12.732395447351628</v>
      </c>
      <c r="F259" s="6">
        <v>4.0999999999999996</v>
      </c>
      <c r="G259" s="21">
        <f t="shared" si="17"/>
        <v>1.2732395447351628E-2</v>
      </c>
      <c r="H259"/>
      <c r="I259"/>
    </row>
    <row r="260" spans="1:9" hidden="1" x14ac:dyDescent="0.25">
      <c r="A260">
        <v>259</v>
      </c>
      <c r="B260" s="8" t="s">
        <v>107</v>
      </c>
      <c r="C260" s="20" t="s">
        <v>133</v>
      </c>
      <c r="D260" s="8"/>
      <c r="E260" s="8">
        <v>17</v>
      </c>
      <c r="F260" s="8">
        <v>4.0999999999999996</v>
      </c>
      <c r="G260" s="21">
        <f t="shared" si="17"/>
        <v>2.2698006922186258E-2</v>
      </c>
      <c r="H260"/>
      <c r="I260"/>
    </row>
    <row r="261" spans="1:9" hidden="1" x14ac:dyDescent="0.25">
      <c r="A261">
        <v>260</v>
      </c>
      <c r="B261" s="8" t="s">
        <v>107</v>
      </c>
      <c r="C261" s="20" t="s">
        <v>136</v>
      </c>
      <c r="D261" s="8"/>
      <c r="E261" s="8">
        <v>7</v>
      </c>
      <c r="F261" s="8">
        <v>3.3</v>
      </c>
      <c r="G261" s="21">
        <f t="shared" ref="G261:G279" si="19">(PI()*(E261/2)*(E261/2))/10000</f>
        <v>3.8484510006474965E-3</v>
      </c>
      <c r="H261"/>
      <c r="I261"/>
    </row>
    <row r="262" spans="1:9" hidden="1" x14ac:dyDescent="0.25">
      <c r="A262">
        <v>261</v>
      </c>
      <c r="B262" s="8" t="s">
        <v>107</v>
      </c>
      <c r="C262" s="20" t="s">
        <v>136</v>
      </c>
      <c r="D262" s="8"/>
      <c r="E262" s="8">
        <v>46</v>
      </c>
      <c r="F262" s="8">
        <v>4.0999999999999996</v>
      </c>
      <c r="G262" s="21">
        <f t="shared" si="19"/>
        <v>0.16619025137490004</v>
      </c>
      <c r="H262"/>
      <c r="I262"/>
    </row>
    <row r="263" spans="1:9" hidden="1" x14ac:dyDescent="0.25">
      <c r="A263">
        <v>262</v>
      </c>
      <c r="B263" s="8" t="s">
        <v>107</v>
      </c>
      <c r="C263" s="20" t="s">
        <v>136</v>
      </c>
      <c r="D263" s="8"/>
      <c r="E263" s="8">
        <v>48</v>
      </c>
      <c r="F263" s="8">
        <v>4.0999999999999996</v>
      </c>
      <c r="G263" s="21">
        <f t="shared" si="19"/>
        <v>0.18095573684677208</v>
      </c>
      <c r="H263"/>
      <c r="I263"/>
    </row>
    <row r="264" spans="1:9" hidden="1" x14ac:dyDescent="0.25">
      <c r="A264">
        <v>263</v>
      </c>
      <c r="B264" s="8" t="s">
        <v>107</v>
      </c>
      <c r="C264" s="20" t="s">
        <v>141</v>
      </c>
      <c r="D264" s="8"/>
      <c r="E264" s="8">
        <v>45</v>
      </c>
      <c r="F264" s="8">
        <v>4.0999999999999996</v>
      </c>
      <c r="G264" s="21">
        <f t="shared" si="19"/>
        <v>0.15904312808798329</v>
      </c>
      <c r="H264"/>
      <c r="I264"/>
    </row>
    <row r="265" spans="1:9" hidden="1" x14ac:dyDescent="0.25">
      <c r="A265">
        <v>264</v>
      </c>
      <c r="B265" s="8" t="s">
        <v>107</v>
      </c>
      <c r="C265" s="20" t="s">
        <v>141</v>
      </c>
      <c r="D265" s="8"/>
      <c r="E265" s="8">
        <v>37</v>
      </c>
      <c r="F265" s="8">
        <v>5.0999999999999996</v>
      </c>
      <c r="G265" s="21">
        <f t="shared" si="19"/>
        <v>0.10752100856911068</v>
      </c>
      <c r="H265"/>
      <c r="I265"/>
    </row>
    <row r="266" spans="1:9" hidden="1" x14ac:dyDescent="0.25">
      <c r="A266">
        <v>265</v>
      </c>
      <c r="B266" s="8" t="s">
        <v>107</v>
      </c>
      <c r="C266" s="20" t="s">
        <v>141</v>
      </c>
      <c r="D266" s="8"/>
      <c r="E266" s="8">
        <v>44</v>
      </c>
      <c r="F266" s="8">
        <v>5.0999999999999996</v>
      </c>
      <c r="G266" s="21">
        <f t="shared" si="19"/>
        <v>0.15205308443374596</v>
      </c>
      <c r="H266"/>
      <c r="I266"/>
    </row>
    <row r="267" spans="1:9" hidden="1" x14ac:dyDescent="0.25">
      <c r="A267">
        <v>266</v>
      </c>
      <c r="B267" s="8" t="s">
        <v>107</v>
      </c>
      <c r="C267" s="20" t="s">
        <v>141</v>
      </c>
      <c r="D267" s="8"/>
      <c r="E267" s="8">
        <v>34</v>
      </c>
      <c r="F267" s="8">
        <v>5.0999999999999996</v>
      </c>
      <c r="G267" s="21">
        <f t="shared" si="19"/>
        <v>9.0792027688745031E-2</v>
      </c>
      <c r="H267"/>
      <c r="I267"/>
    </row>
    <row r="268" spans="1:9" hidden="1" x14ac:dyDescent="0.25">
      <c r="A268">
        <v>267</v>
      </c>
      <c r="B268" s="8" t="s">
        <v>107</v>
      </c>
      <c r="C268" s="20" t="s">
        <v>141</v>
      </c>
      <c r="D268" s="8"/>
      <c r="E268" s="8">
        <v>23</v>
      </c>
      <c r="F268" s="8">
        <v>5.2</v>
      </c>
      <c r="G268" s="21">
        <f t="shared" si="19"/>
        <v>4.154756284372501E-2</v>
      </c>
      <c r="H268"/>
      <c r="I268"/>
    </row>
    <row r="269" spans="1:9" hidden="1" x14ac:dyDescent="0.25">
      <c r="A269">
        <v>268</v>
      </c>
      <c r="B269" s="8" t="s">
        <v>107</v>
      </c>
      <c r="C269" s="20" t="s">
        <v>141</v>
      </c>
      <c r="D269" s="8"/>
      <c r="E269" s="8">
        <v>35</v>
      </c>
      <c r="F269" s="8">
        <v>7.2</v>
      </c>
      <c r="G269" s="21">
        <f t="shared" si="19"/>
        <v>9.6211275016187411E-2</v>
      </c>
      <c r="H269"/>
      <c r="I269"/>
    </row>
    <row r="270" spans="1:9" hidden="1" x14ac:dyDescent="0.25">
      <c r="A270">
        <v>269</v>
      </c>
      <c r="B270" s="8" t="s">
        <v>107</v>
      </c>
      <c r="C270" s="20" t="s">
        <v>141</v>
      </c>
      <c r="D270" s="8"/>
      <c r="E270" s="8">
        <v>36</v>
      </c>
      <c r="F270" s="8">
        <v>7.2</v>
      </c>
      <c r="G270" s="21">
        <f t="shared" si="19"/>
        <v>0.10178760197630929</v>
      </c>
      <c r="H270"/>
      <c r="I270"/>
    </row>
    <row r="271" spans="1:9" hidden="1" x14ac:dyDescent="0.25">
      <c r="A271">
        <v>270</v>
      </c>
      <c r="B271" s="8" t="s">
        <v>107</v>
      </c>
      <c r="C271" s="24" t="s">
        <v>145</v>
      </c>
      <c r="D271" s="8"/>
      <c r="E271" s="8">
        <v>9</v>
      </c>
      <c r="F271" s="8">
        <v>8.1</v>
      </c>
      <c r="G271" s="21">
        <f t="shared" si="19"/>
        <v>6.3617251235193305E-3</v>
      </c>
      <c r="H271" s="32">
        <f>SUM(G259:G271)</f>
        <v>1.1417422553311836</v>
      </c>
      <c r="I271" s="32">
        <f>H271/((12.6*12.6*PI())/10000)</f>
        <v>22.891650752437236</v>
      </c>
    </row>
    <row r="272" spans="1:9" hidden="1" x14ac:dyDescent="0.25">
      <c r="A272">
        <v>271</v>
      </c>
      <c r="B272" s="3" t="s">
        <v>109</v>
      </c>
      <c r="C272" s="20" t="s">
        <v>133</v>
      </c>
      <c r="D272" s="8"/>
      <c r="E272" s="6">
        <v>14</v>
      </c>
      <c r="F272" s="6">
        <v>7.1</v>
      </c>
      <c r="G272" s="21">
        <f t="shared" si="19"/>
        <v>1.5393804002589986E-2</v>
      </c>
      <c r="H272" s="32">
        <f>G272</f>
        <v>1.5393804002589986E-2</v>
      </c>
      <c r="I272" s="32">
        <f>H272/((12.6*12.6*PI())/10000)</f>
        <v>0.30864197530864201</v>
      </c>
    </row>
    <row r="273" spans="1:9" hidden="1" x14ac:dyDescent="0.25">
      <c r="A273">
        <v>272</v>
      </c>
      <c r="B273" s="19" t="s">
        <v>112</v>
      </c>
      <c r="C273" s="20" t="s">
        <v>141</v>
      </c>
      <c r="D273" s="8"/>
      <c r="E273" s="8">
        <v>17</v>
      </c>
      <c r="F273" s="8">
        <v>3.3</v>
      </c>
      <c r="G273" s="21">
        <f t="shared" si="19"/>
        <v>2.2698006922186258E-2</v>
      </c>
      <c r="H273"/>
      <c r="I273"/>
    </row>
    <row r="274" spans="1:9" hidden="1" x14ac:dyDescent="0.25">
      <c r="A274">
        <v>273</v>
      </c>
      <c r="B274" s="19" t="s">
        <v>112</v>
      </c>
      <c r="C274" s="20" t="s">
        <v>141</v>
      </c>
      <c r="D274" s="8"/>
      <c r="E274" s="8">
        <v>37</v>
      </c>
      <c r="F274" s="8">
        <v>4.0999999999999996</v>
      </c>
      <c r="G274" s="21">
        <f t="shared" si="19"/>
        <v>0.10752100856911068</v>
      </c>
      <c r="H274"/>
      <c r="I274"/>
    </row>
    <row r="275" spans="1:9" hidden="1" x14ac:dyDescent="0.25">
      <c r="A275">
        <v>274</v>
      </c>
      <c r="B275" s="19" t="s">
        <v>112</v>
      </c>
      <c r="C275" s="20" t="s">
        <v>141</v>
      </c>
      <c r="D275" s="8"/>
      <c r="E275" s="8">
        <v>62</v>
      </c>
      <c r="F275" s="8">
        <v>4.0999999999999996</v>
      </c>
      <c r="G275" s="21">
        <f t="shared" si="19"/>
        <v>0.30190705400997914</v>
      </c>
      <c r="H275"/>
      <c r="I275"/>
    </row>
    <row r="276" spans="1:9" hidden="1" x14ac:dyDescent="0.25">
      <c r="A276">
        <v>275</v>
      </c>
      <c r="B276" s="19" t="s">
        <v>112</v>
      </c>
      <c r="C276" s="20" t="s">
        <v>141</v>
      </c>
      <c r="D276" s="8"/>
      <c r="E276" s="8">
        <v>61</v>
      </c>
      <c r="F276" s="8">
        <v>5.0999999999999996</v>
      </c>
      <c r="G276" s="21">
        <f t="shared" si="19"/>
        <v>0.2922466566001905</v>
      </c>
      <c r="H276"/>
      <c r="I276"/>
    </row>
    <row r="277" spans="1:9" hidden="1" x14ac:dyDescent="0.25">
      <c r="A277">
        <v>276</v>
      </c>
      <c r="B277" s="19" t="s">
        <v>112</v>
      </c>
      <c r="C277" s="20" t="s">
        <v>141</v>
      </c>
      <c r="D277" s="8"/>
      <c r="E277" s="8">
        <v>29</v>
      </c>
      <c r="F277" s="8">
        <v>5.0999999999999996</v>
      </c>
      <c r="G277" s="21">
        <f t="shared" si="19"/>
        <v>6.6051985541725394E-2</v>
      </c>
      <c r="H277"/>
      <c r="I277"/>
    </row>
    <row r="278" spans="1:9" hidden="1" x14ac:dyDescent="0.25">
      <c r="A278">
        <v>277</v>
      </c>
      <c r="B278" s="19" t="s">
        <v>112</v>
      </c>
      <c r="C278" s="20" t="s">
        <v>141</v>
      </c>
      <c r="D278" s="8"/>
      <c r="E278" s="8">
        <v>57</v>
      </c>
      <c r="F278" s="8">
        <v>5.0999999999999996</v>
      </c>
      <c r="G278" s="21">
        <f t="shared" si="19"/>
        <v>0.25517586328783093</v>
      </c>
      <c r="H278"/>
      <c r="I278"/>
    </row>
    <row r="279" spans="1:9" x14ac:dyDescent="0.25">
      <c r="A279">
        <v>278</v>
      </c>
      <c r="B279" s="19" t="s">
        <v>112</v>
      </c>
      <c r="C279" s="20" t="s">
        <v>141</v>
      </c>
      <c r="D279" s="8"/>
      <c r="E279" s="8">
        <v>67</v>
      </c>
      <c r="F279" s="8">
        <v>5.2</v>
      </c>
      <c r="G279" s="21">
        <f t="shared" si="19"/>
        <v>0.35256523554911451</v>
      </c>
      <c r="H279" s="32">
        <f>SUM(G273:G279)</f>
        <v>1.3981658104801373</v>
      </c>
      <c r="I279" s="32">
        <f>H279/((12.6*12.6*PI())/10000)</f>
        <v>28.032879818594104</v>
      </c>
    </row>
    <row r="280" spans="1:9" x14ac:dyDescent="0.25">
      <c r="B280" s="25"/>
      <c r="C280" s="26"/>
      <c r="D280" s="27"/>
      <c r="E280" s="27"/>
      <c r="F280" s="25"/>
      <c r="G280" s="33">
        <f>SUM(G2:G279)</f>
        <v>21.458581831943562</v>
      </c>
      <c r="H280" s="32">
        <f>SUM(H2:H279)</f>
        <v>21.458581831943569</v>
      </c>
      <c r="I280" s="32">
        <f>H280/(12*(12.6*12.6*PI())/10000)</f>
        <v>35.853272972786577</v>
      </c>
    </row>
  </sheetData>
  <autoFilter ref="A1:I280">
    <filterColumn colId="8">
      <customFilters>
        <customFilter operator="greaterThan" val="25"/>
      </customFilters>
    </filterColumn>
  </autoFilter>
  <sortState ref="B2:G280">
    <sortCondition ref="B2:B280"/>
    <sortCondition ref="C2:C280"/>
    <sortCondition ref="F2:F280"/>
  </sortState>
  <pageMargins left="0.7" right="0.7" top="0.75" bottom="0.75" header="0.3" footer="0.3"/>
  <pageSetup paperSize="9" orientation="portrait" r:id="rId1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71FFD1B571BE2883E0537D20C80A46C7" version="1.0.0">
  <systemFields>
    <field name="Objective-Id">
      <value order="0">A2867625</value>
    </field>
    <field name="Objective-Title">
      <value order="0">Doire Donn Data - JH analysis</value>
    </field>
    <field name="Objective-Description">
      <value order="0"/>
    </field>
    <field name="Objective-CreationStamp">
      <value order="0">2019-02-19T15:09:41Z</value>
    </field>
    <field name="Objective-IsApproved">
      <value order="0">false</value>
    </field>
    <field name="Objective-IsPublished">
      <value order="0">true</value>
    </field>
    <field name="Objective-DatePublished">
      <value order="0">2020-04-06T09:39:42Z</value>
    </field>
    <field name="Objective-ModificationStamp">
      <value order="0">2020-04-06T09:39:42Z</value>
    </field>
    <field name="Objective-Owner">
      <value order="0">Jeanette Hall</value>
    </field>
    <field name="Objective-Path">
      <value order="0">Objective Global Folder:SNH Fileplan:MAN - Management:LIA - Liaison with other groups/agencies:DMG - Deer Management Groups:East Loch Shiel:East Loch Sheil Candidate Section 7</value>
    </field>
    <field name="Objective-Parent">
      <value order="0">East Loch Sheil Candidate Section 7</value>
    </field>
    <field name="Objective-State">
      <value order="0">Published</value>
    </field>
    <field name="Objective-VersionId">
      <value order="0">vA5665153</value>
    </field>
    <field name="Objective-Version">
      <value order="0">1.0</value>
    </field>
    <field name="Objective-VersionNumber">
      <value order="0">3</value>
    </field>
    <field name="Objective-VersionComment">
      <value order="0"/>
    </field>
    <field name="Objective-FileNumber">
      <value order="0">qA163758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8">
      <field name="Objective-Date of Original">
        <value order="0"/>
      </field>
      <field name="Objective-Sensitivity Review Date">
        <value order="0"/>
      </field>
      <field name="Objective-FOI Exemption">
        <value order="0">Release</value>
      </field>
      <field name="Objective-DPA Exemption">
        <value order="0">Release</value>
      </field>
      <field name="Objective-EIR Exception">
        <value order="0">Release</value>
      </field>
      <field name="Objective-Justification">
        <value order="0"/>
      </field>
      <field name="Objective-Date of Request">
        <value order="0"/>
      </field>
      <field name="Objective-Date of Release">
        <value order="0"/>
      </field>
      <field name="Objective-FOI/EIR Disclosure Date">
        <value order="0"/>
      </field>
      <field name="Objective-FOI/EIR Dissemination Date">
        <value order="0"/>
      </field>
      <field name="Objective-FOI Release Details">
        <value order="0"/>
      </field>
      <field name="Objective-Connect Creator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71FFD1B571BE2883E0537D20C80A46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Plot_Attributes</vt:lpstr>
      <vt:lpstr>Seedlings&amp;Saplings</vt:lpstr>
      <vt:lpstr>Trees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Alistair</dc:creator>
  <cp:lastModifiedBy>Kamila Fraser</cp:lastModifiedBy>
  <dcterms:created xsi:type="dcterms:W3CDTF">2018-12-30T12:20:01Z</dcterms:created>
  <dcterms:modified xsi:type="dcterms:W3CDTF">2020-04-06T09:39:36Z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A2867625</vt:lpwstr>
  </property>
  <property fmtid="{D5CDD505-2E9C-101B-9397-08002B2CF9AE}" pid="4" name="Objective-Title">
    <vt:lpwstr>Doire Donn Data - JH analysis</vt:lpwstr>
  </property>
  <property fmtid="{D5CDD505-2E9C-101B-9397-08002B2CF9AE}" pid="5" name="Objective-Description">
    <vt:lpwstr/>
  </property>
  <property fmtid="{D5CDD505-2E9C-101B-9397-08002B2CF9AE}" pid="6" name="Objective-CreationStamp">
    <vt:filetime>2019-02-19T15:10:31Z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2020-04-06T09:39:42Z</vt:filetime>
  </property>
  <property fmtid="{D5CDD505-2E9C-101B-9397-08002B2CF9AE}" pid="10" name="Objective-ModificationStamp">
    <vt:filetime>2020-04-06T09:39:42Z</vt:filetime>
  </property>
  <property fmtid="{D5CDD505-2E9C-101B-9397-08002B2CF9AE}" pid="11" name="Objective-Owner">
    <vt:lpwstr>Jeanette Hall</vt:lpwstr>
  </property>
  <property fmtid="{D5CDD505-2E9C-101B-9397-08002B2CF9AE}" pid="12" name="Objective-Path">
    <vt:lpwstr>Objective Global Folder:SNH Fileplan:MAN - Management:LIA - Liaison with other groups/agencies:DMG - Deer Management Groups:East Loch Shiel:East Loch Sheil Candidate Section 7:</vt:lpwstr>
  </property>
  <property fmtid="{D5CDD505-2E9C-101B-9397-08002B2CF9AE}" pid="13" name="Objective-Parent">
    <vt:lpwstr>East Loch Sheil Candidate Section 7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vA5665153</vt:lpwstr>
  </property>
  <property fmtid="{D5CDD505-2E9C-101B-9397-08002B2CF9AE}" pid="16" name="Objective-Version">
    <vt:lpwstr>1.0</vt:lpwstr>
  </property>
  <property fmtid="{D5CDD505-2E9C-101B-9397-08002B2CF9AE}" pid="17" name="Objective-VersionNumber">
    <vt:r8>3</vt:r8>
  </property>
  <property fmtid="{D5CDD505-2E9C-101B-9397-08002B2CF9AE}" pid="18" name="Objective-VersionComment">
    <vt:lpwstr/>
  </property>
  <property fmtid="{D5CDD505-2E9C-101B-9397-08002B2CF9AE}" pid="19" name="Objective-FileNumber">
    <vt:lpwstr>qA163758</vt:lpwstr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/>
  </property>
  <property fmtid="{D5CDD505-2E9C-101B-9397-08002B2CF9AE}" pid="22" name="Objective-Date of Original">
    <vt:lpwstr/>
  </property>
  <property fmtid="{D5CDD505-2E9C-101B-9397-08002B2CF9AE}" pid="23" name="Objective-Sensitivity Review Date">
    <vt:lpwstr/>
  </property>
  <property fmtid="{D5CDD505-2E9C-101B-9397-08002B2CF9AE}" pid="24" name="Objective-FOI Exemption">
    <vt:lpwstr>Release</vt:lpwstr>
  </property>
  <property fmtid="{D5CDD505-2E9C-101B-9397-08002B2CF9AE}" pid="25" name="Objective-DPA Exemption">
    <vt:lpwstr>Release</vt:lpwstr>
  </property>
  <property fmtid="{D5CDD505-2E9C-101B-9397-08002B2CF9AE}" pid="26" name="Objective-EIR Exception">
    <vt:lpwstr>Release</vt:lpwstr>
  </property>
  <property fmtid="{D5CDD505-2E9C-101B-9397-08002B2CF9AE}" pid="27" name="Objective-Justification">
    <vt:lpwstr/>
  </property>
  <property fmtid="{D5CDD505-2E9C-101B-9397-08002B2CF9AE}" pid="28" name="Objective-Date of Request">
    <vt:lpwstr/>
  </property>
  <property fmtid="{D5CDD505-2E9C-101B-9397-08002B2CF9AE}" pid="29" name="Objective-Date of Release">
    <vt:lpwstr/>
  </property>
  <property fmtid="{D5CDD505-2E9C-101B-9397-08002B2CF9AE}" pid="30" name="Objective-FOI/EIR Disclosure Date">
    <vt:lpwstr/>
  </property>
  <property fmtid="{D5CDD505-2E9C-101B-9397-08002B2CF9AE}" pid="31" name="Objective-FOI/EIR Dissemination Date">
    <vt:lpwstr/>
  </property>
  <property fmtid="{D5CDD505-2E9C-101B-9397-08002B2CF9AE}" pid="32" name="Objective-FOI Release Details">
    <vt:lpwstr/>
  </property>
  <property fmtid="{D5CDD505-2E9C-101B-9397-08002B2CF9AE}" pid="33" name="Objective-Connect Creator">
    <vt:lpwstr/>
  </property>
  <property fmtid="{D5CDD505-2E9C-101B-9397-08002B2CF9AE}" pid="34" name="Objective-Comment">
    <vt:lpwstr/>
  </property>
  <property fmtid="{D5CDD505-2E9C-101B-9397-08002B2CF9AE}" pid="35" name="Objective-Date of Original [system]">
    <vt:lpwstr/>
  </property>
  <property fmtid="{D5CDD505-2E9C-101B-9397-08002B2CF9AE}" pid="36" name="Objective-Sensitivity Review Date [system]">
    <vt:lpwstr/>
  </property>
  <property fmtid="{D5CDD505-2E9C-101B-9397-08002B2CF9AE}" pid="37" name="Objective-FOI Exemption [system]">
    <vt:lpwstr>Release</vt:lpwstr>
  </property>
  <property fmtid="{D5CDD505-2E9C-101B-9397-08002B2CF9AE}" pid="38" name="Objective-DPA Exemption [system]">
    <vt:lpwstr>Release</vt:lpwstr>
  </property>
  <property fmtid="{D5CDD505-2E9C-101B-9397-08002B2CF9AE}" pid="39" name="Objective-EIR Exception [system]">
    <vt:lpwstr>Release</vt:lpwstr>
  </property>
  <property fmtid="{D5CDD505-2E9C-101B-9397-08002B2CF9AE}" pid="40" name="Objective-Justification [system]">
    <vt:lpwstr/>
  </property>
  <property fmtid="{D5CDD505-2E9C-101B-9397-08002B2CF9AE}" pid="41" name="Objective-Date of Request [system]">
    <vt:lpwstr/>
  </property>
  <property fmtid="{D5CDD505-2E9C-101B-9397-08002B2CF9AE}" pid="42" name="Objective-Date of Release [system]">
    <vt:lpwstr/>
  </property>
  <property fmtid="{D5CDD505-2E9C-101B-9397-08002B2CF9AE}" pid="43" name="Objective-FOI/EIR Disclosure Date [system]">
    <vt:lpwstr/>
  </property>
  <property fmtid="{D5CDD505-2E9C-101B-9397-08002B2CF9AE}" pid="44" name="Objective-FOI/EIR Dissemination Date [system]">
    <vt:lpwstr/>
  </property>
  <property fmtid="{D5CDD505-2E9C-101B-9397-08002B2CF9AE}" pid="45" name="Objective-FOI Release Details [system]">
    <vt:lpwstr/>
  </property>
  <property fmtid="{D5CDD505-2E9C-101B-9397-08002B2CF9AE}" pid="46" name="Objective-Connect Creator [system]">
    <vt:lpwstr/>
  </property>
</Properties>
</file>