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<sst xmlns="http://schemas.openxmlformats.org/spreadsheetml/2006/main" count="53" uniqueCount="44">
  <si>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Target Population</t>
  </si>
  <si>
    <t>Stags</t>
  </si>
  <si>
    <t>Hinds</t>
  </si>
  <si>
    <t>Calves</t>
  </si>
  <si>
    <t xml:space="preserve">Calving Rate </t>
  </si>
  <si>
    <t xml:space="preserve">Target Population </t>
  </si>
  <si>
    <t xml:space="preserve">Current (Spring) Population </t>
  </si>
  <si>
    <t>Year 1 Spring Population</t>
  </si>
  <si>
    <t>Year 1 Summer Population</t>
  </si>
  <si>
    <t>Year 1 Mortality</t>
  </si>
  <si>
    <t>Year 2 Spring Population</t>
  </si>
  <si>
    <t>Year 2 Summer Population</t>
  </si>
  <si>
    <t>Year 2 Cull</t>
  </si>
  <si>
    <t>Year 1 Cull</t>
  </si>
  <si>
    <t>Year 2 Mortality</t>
  </si>
  <si>
    <t>Year 3 Spring Population</t>
  </si>
  <si>
    <t>Year 3 Summer Population</t>
  </si>
  <si>
    <t>Year 3 Cull</t>
  </si>
  <si>
    <t>Year 3 Mortality</t>
  </si>
  <si>
    <t>Year 4 Spring Population</t>
  </si>
  <si>
    <t>Year 4 Summer Population</t>
  </si>
  <si>
    <t>Year 4 Cull</t>
  </si>
  <si>
    <t>Year 4 Mortality</t>
  </si>
  <si>
    <t xml:space="preserve">% of Target Population </t>
  </si>
  <si>
    <t>**</t>
  </si>
  <si>
    <t>Assumptions</t>
  </si>
  <si>
    <t>2% Stag Motality each year</t>
  </si>
  <si>
    <t>2% Hind Mortality each year</t>
  </si>
  <si>
    <t>6% Calf Mortality each year</t>
  </si>
  <si>
    <t>1 to 1 Hind/Stag Calf Ratio</t>
  </si>
  <si>
    <t>Finish Population</t>
  </si>
  <si>
    <t>Density</t>
  </si>
  <si>
    <t xml:space="preserve">Total </t>
  </si>
  <si>
    <t>Total</t>
  </si>
  <si>
    <t>Management Area (Ha)</t>
  </si>
  <si>
    <t>Population Model</t>
  </si>
  <si>
    <t>Input proposed culls and review likely performance against population targets</t>
  </si>
  <si>
    <t>Step 2- Input current population</t>
  </si>
  <si>
    <t>This gives you a target population</t>
  </si>
  <si>
    <t>Step 3-</t>
  </si>
  <si>
    <t>Sporting Stags Required</t>
  </si>
  <si>
    <t>No immigration/emigration</t>
  </si>
  <si>
    <r>
      <t xml:space="preserve">Step 1- Input the following information. </t>
    </r>
    <r>
      <rPr>
        <sz val="14"/>
        <rFont val="Arial"/>
        <family val="0"/>
      </rPr>
      <t>(Click Mouse on white box)</t>
    </r>
  </si>
  <si>
    <t>**Calving Rate= Number of calves born for every 100 hinds (1+Years) (Scottish Average 20-40%)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</si>
</sst>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5" xfId="0" applyFont="1" applyFill="1" applyBorder="1" applyAlignment="1" applyProtection="1">
      <alignment/>
      <protection locked="0"/>
    </xf>
    <xf numFmtId="9" fontId="5" fillId="34" borderId="0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0" borderId="17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5" fillId="34" borderId="19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1" fontId="5" fillId="34" borderId="15" xfId="0" applyNumberFormat="1" applyFont="1" applyFill="1" applyBorder="1" applyAlignment="1">
      <alignment/>
    </xf>
    <xf numFmtId="167" fontId="5" fillId="34" borderId="23" xfId="0" applyNumberFormat="1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1" fontId="5" fillId="35" borderId="17" xfId="0" applyNumberFormat="1" applyFont="1" applyFill="1" applyBorder="1" applyAlignment="1">
      <alignment/>
    </xf>
    <xf numFmtId="167" fontId="5" fillId="35" borderId="25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22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right" vertical="center"/>
    </xf>
    <xf numFmtId="1" fontId="5" fillId="33" borderId="26" xfId="0" applyNumberFormat="1" applyFont="1" applyFill="1" applyBorder="1" applyAlignment="1">
      <alignment horizontal="right" vertical="center"/>
    </xf>
    <xf numFmtId="1" fontId="5" fillId="33" borderId="27" xfId="0" applyNumberFormat="1" applyFont="1" applyFill="1" applyBorder="1" applyAlignment="1">
      <alignment horizontal="right"/>
    </xf>
    <xf numFmtId="1" fontId="5" fillId="33" borderId="28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vertical="center"/>
    </xf>
    <xf numFmtId="1" fontId="5" fillId="0" borderId="30" xfId="0" applyNumberFormat="1" applyFont="1" applyFill="1" applyBorder="1" applyAlignment="1" applyProtection="1">
      <alignment horizontal="right"/>
      <protection locked="0"/>
    </xf>
    <xf numFmtId="1" fontId="5" fillId="0" borderId="31" xfId="0" applyNumberFormat="1" applyFont="1" applyFill="1" applyBorder="1" applyAlignment="1" applyProtection="1">
      <alignment horizontal="right"/>
      <protection locked="0"/>
    </xf>
    <xf numFmtId="1" fontId="5" fillId="33" borderId="32" xfId="0" applyNumberFormat="1" applyFont="1" applyFill="1" applyBorder="1" applyAlignment="1">
      <alignment horizontal="right"/>
    </xf>
    <xf numFmtId="1" fontId="5" fillId="33" borderId="33" xfId="0" applyNumberFormat="1" applyFont="1" applyFill="1" applyBorder="1" applyAlignment="1">
      <alignment horizontal="right"/>
    </xf>
    <xf numFmtId="1" fontId="5" fillId="33" borderId="34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 horizontal="right"/>
    </xf>
    <xf numFmtId="1" fontId="5" fillId="0" borderId="35" xfId="0" applyNumberFormat="1" applyFont="1" applyFill="1" applyBorder="1" applyAlignment="1" applyProtection="1">
      <alignment horizontal="right"/>
      <protection locked="0"/>
    </xf>
    <xf numFmtId="0" fontId="7" fillId="33" borderId="36" xfId="0" applyFont="1" applyFill="1" applyBorder="1" applyAlignment="1">
      <alignment vertical="center"/>
    </xf>
    <xf numFmtId="1" fontId="5" fillId="33" borderId="37" xfId="0" applyNumberFormat="1" applyFont="1" applyFill="1" applyBorder="1" applyAlignment="1">
      <alignment horizontal="right"/>
    </xf>
    <xf numFmtId="1" fontId="5" fillId="33" borderId="3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vertical="center"/>
    </xf>
    <xf numFmtId="1" fontId="6" fillId="33" borderId="20" xfId="0" applyNumberFormat="1" applyFont="1" applyFill="1" applyBorder="1" applyAlignment="1">
      <alignment/>
    </xf>
    <xf numFmtId="167" fontId="6" fillId="33" borderId="21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67" fontId="6" fillId="33" borderId="23" xfId="0" applyNumberFormat="1" applyFont="1" applyFill="1" applyBorder="1" applyAlignment="1">
      <alignment/>
    </xf>
    <xf numFmtId="0" fontId="7" fillId="33" borderId="24" xfId="0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1" fontId="8" fillId="0" borderId="20" xfId="0" applyNumberFormat="1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 applyProtection="1">
      <alignment horizontal="right"/>
      <protection/>
    </xf>
    <xf numFmtId="1" fontId="8" fillId="0" borderId="15" xfId="0" applyNumberFormat="1" applyFont="1" applyFill="1" applyBorder="1" applyAlignment="1" applyProtection="1">
      <alignment horizontal="right"/>
      <protection/>
    </xf>
    <xf numFmtId="10" fontId="5" fillId="0" borderId="15" xfId="0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70" zoomScaleNormal="70" zoomScalePageLayoutView="0" workbookViewId="0" topLeftCell="A1">
      <selection activeCell="C20" sqref="C20"/>
    </sheetView>
  </sheetViews>
  <sheetFormatPr defaultColWidth="9.140625" defaultRowHeight="12.75"/>
  <cols>
    <col min="2" max="2" width="37.421875" style="0" customWidth="1"/>
    <col min="3" max="3" width="13.421875" style="0" customWidth="1"/>
    <col min="4" max="4" width="8.28125" style="0" customWidth="1"/>
    <col min="5" max="5" width="10.421875" style="0" customWidth="1"/>
    <col min="7" max="7" width="10.28125" style="0" customWidth="1"/>
    <col min="8" max="8" width="22.421875" style="0" customWidth="1"/>
    <col min="10" max="10" width="11.140625" style="0" customWidth="1"/>
  </cols>
  <sheetData>
    <row r="1" spans="1:8" ht="18">
      <c r="A1" s="2"/>
      <c r="B1" s="3"/>
      <c r="C1" s="3"/>
      <c r="D1" s="3"/>
      <c r="E1" s="3"/>
      <c r="F1" s="3"/>
      <c r="G1" s="3"/>
      <c r="H1" s="4"/>
    </row>
    <row r="2" spans="1:8" ht="18">
      <c r="A2" s="5" t="s">
        <v>42</v>
      </c>
      <c r="B2" s="6"/>
      <c r="C2" s="7"/>
      <c r="D2" s="7"/>
      <c r="E2" s="7"/>
      <c r="F2" s="7"/>
      <c r="G2" s="7"/>
      <c r="H2" s="8"/>
    </row>
    <row r="3" spans="1:8" ht="18.75" thickBot="1">
      <c r="A3" s="9"/>
      <c r="B3" s="7"/>
      <c r="C3" s="7"/>
      <c r="D3" s="7"/>
      <c r="E3" s="7"/>
      <c r="F3" s="7"/>
      <c r="G3" s="7"/>
      <c r="H3" s="8"/>
    </row>
    <row r="4" spans="1:10" ht="18">
      <c r="A4" s="9"/>
      <c r="B4" s="2"/>
      <c r="C4" s="3"/>
      <c r="D4" s="4"/>
      <c r="E4" s="7"/>
      <c r="F4" s="7"/>
      <c r="G4" s="7"/>
      <c r="H4" s="8"/>
      <c r="J4" s="75"/>
    </row>
    <row r="5" spans="1:10" ht="18">
      <c r="A5" s="9"/>
      <c r="B5" s="10" t="s">
        <v>40</v>
      </c>
      <c r="C5" s="11">
        <v>60</v>
      </c>
      <c r="D5" s="8"/>
      <c r="E5" s="7"/>
      <c r="F5" s="7"/>
      <c r="G5" s="7"/>
      <c r="H5" s="8"/>
      <c r="J5" s="75"/>
    </row>
    <row r="6" spans="1:10" ht="18">
      <c r="A6" s="9"/>
      <c r="B6" s="10"/>
      <c r="C6" s="7"/>
      <c r="D6" s="8"/>
      <c r="E6" s="7"/>
      <c r="F6" s="7"/>
      <c r="G6" s="7"/>
      <c r="H6" s="8"/>
      <c r="J6" s="75"/>
    </row>
    <row r="7" spans="1:8" ht="18">
      <c r="A7" s="9"/>
      <c r="B7" s="10" t="s">
        <v>4</v>
      </c>
      <c r="C7" s="79">
        <v>0.3</v>
      </c>
      <c r="D7" s="8" t="s">
        <v>24</v>
      </c>
      <c r="E7" s="7"/>
      <c r="F7" s="7"/>
      <c r="G7" s="7"/>
      <c r="H7" s="8"/>
    </row>
    <row r="8" spans="1:8" ht="18">
      <c r="A8" s="9"/>
      <c r="B8" s="9"/>
      <c r="C8" s="12"/>
      <c r="D8" s="8"/>
      <c r="E8" s="7"/>
      <c r="F8" s="7"/>
      <c r="G8" s="7"/>
      <c r="H8" s="8"/>
    </row>
    <row r="9" spans="1:8" ht="18.75" thickBot="1">
      <c r="A9" s="9"/>
      <c r="B9" s="13" t="s">
        <v>34</v>
      </c>
      <c r="C9" s="14">
        <v>20000</v>
      </c>
      <c r="D9" s="15"/>
      <c r="E9" s="7"/>
      <c r="F9" s="7"/>
      <c r="G9" s="7"/>
      <c r="H9" s="8"/>
    </row>
    <row r="10" spans="1:8" ht="18">
      <c r="A10" s="9"/>
      <c r="B10" s="7"/>
      <c r="C10" s="7"/>
      <c r="D10" s="7"/>
      <c r="E10" s="7"/>
      <c r="F10" s="7"/>
      <c r="G10" s="7"/>
      <c r="H10" s="8"/>
    </row>
    <row r="11" spans="1:8" ht="18">
      <c r="A11" s="16" t="s">
        <v>38</v>
      </c>
      <c r="B11" s="17"/>
      <c r="C11" s="17"/>
      <c r="D11" s="7"/>
      <c r="E11" s="7"/>
      <c r="F11" s="7"/>
      <c r="G11" s="7"/>
      <c r="H11" s="8"/>
    </row>
    <row r="12" spans="1:8" ht="18.75" thickBot="1">
      <c r="A12" s="9"/>
      <c r="B12" s="7"/>
      <c r="C12" s="7"/>
      <c r="D12" s="7"/>
      <c r="E12" s="7"/>
      <c r="F12" s="7"/>
      <c r="G12" s="7"/>
      <c r="H12" s="8"/>
    </row>
    <row r="13" spans="1:8" ht="18">
      <c r="A13" s="9"/>
      <c r="B13" s="18"/>
      <c r="C13" s="19" t="s">
        <v>1</v>
      </c>
      <c r="D13" s="19" t="s">
        <v>2</v>
      </c>
      <c r="E13" s="19" t="s">
        <v>3</v>
      </c>
      <c r="F13" s="19" t="s">
        <v>32</v>
      </c>
      <c r="G13" s="20" t="s">
        <v>31</v>
      </c>
      <c r="H13" s="8"/>
    </row>
    <row r="14" spans="1:8" ht="18">
      <c r="A14" s="9"/>
      <c r="B14" s="21" t="s">
        <v>0</v>
      </c>
      <c r="C14" s="22">
        <f>C5*7.5</f>
        <v>450</v>
      </c>
      <c r="D14" s="22">
        <f>C14</f>
        <v>450</v>
      </c>
      <c r="E14" s="23">
        <f>D14*C7</f>
        <v>135</v>
      </c>
      <c r="F14" s="23">
        <f>SUM(C14:E14)</f>
        <v>1035</v>
      </c>
      <c r="G14" s="24">
        <f>F14/C9*100</f>
        <v>5.175</v>
      </c>
      <c r="H14" s="8"/>
    </row>
    <row r="15" spans="1:8" ht="18.75" thickBot="1">
      <c r="A15" s="9"/>
      <c r="B15" s="25"/>
      <c r="C15" s="26"/>
      <c r="D15" s="26"/>
      <c r="E15" s="26"/>
      <c r="F15" s="26"/>
      <c r="G15" s="27"/>
      <c r="H15" s="8"/>
    </row>
    <row r="16" spans="1:8" ht="18">
      <c r="A16" s="28"/>
      <c r="B16" s="29"/>
      <c r="C16" s="29"/>
      <c r="D16" s="29"/>
      <c r="E16" s="29"/>
      <c r="F16" s="29"/>
      <c r="G16" s="29"/>
      <c r="H16" s="30"/>
    </row>
    <row r="17" spans="1:8" ht="18">
      <c r="A17" s="80" t="s">
        <v>37</v>
      </c>
      <c r="B17" s="81"/>
      <c r="C17" s="81"/>
      <c r="D17" s="29"/>
      <c r="E17" s="29"/>
      <c r="F17" s="29"/>
      <c r="G17" s="29"/>
      <c r="H17" s="30"/>
    </row>
    <row r="18" spans="1:8" ht="18.75" thickBot="1">
      <c r="A18" s="31"/>
      <c r="B18" s="29"/>
      <c r="C18" s="29"/>
      <c r="D18" s="29"/>
      <c r="E18" s="29"/>
      <c r="F18" s="29"/>
      <c r="G18" s="29"/>
      <c r="H18" s="30"/>
    </row>
    <row r="19" spans="1:8" ht="18">
      <c r="A19" s="28"/>
      <c r="B19" s="32"/>
      <c r="C19" s="33" t="s">
        <v>1</v>
      </c>
      <c r="D19" s="33" t="s">
        <v>2</v>
      </c>
      <c r="E19" s="33" t="s">
        <v>3</v>
      </c>
      <c r="F19" s="33" t="s">
        <v>33</v>
      </c>
      <c r="G19" s="34" t="s">
        <v>31</v>
      </c>
      <c r="H19" s="30"/>
    </row>
    <row r="20" spans="1:8" ht="18.75" thickBot="1">
      <c r="A20" s="28"/>
      <c r="B20" s="35" t="s">
        <v>6</v>
      </c>
      <c r="C20" s="14">
        <v>500</v>
      </c>
      <c r="D20" s="14">
        <v>500</v>
      </c>
      <c r="E20" s="36">
        <f>D20*C7</f>
        <v>150</v>
      </c>
      <c r="F20" s="37">
        <f>SUM(C20:E20)</f>
        <v>1150</v>
      </c>
      <c r="G20" s="38">
        <f>F20/C9*100</f>
        <v>5.75</v>
      </c>
      <c r="H20" s="30"/>
    </row>
    <row r="21" spans="1:8" ht="18">
      <c r="A21" s="39"/>
      <c r="B21" s="40"/>
      <c r="C21" s="40"/>
      <c r="D21" s="40"/>
      <c r="E21" s="40"/>
      <c r="F21" s="40"/>
      <c r="G21" s="40"/>
      <c r="H21" s="41"/>
    </row>
    <row r="22" spans="1:8" ht="18">
      <c r="A22" s="42" t="s">
        <v>39</v>
      </c>
      <c r="B22" s="43" t="s">
        <v>36</v>
      </c>
      <c r="C22" s="40"/>
      <c r="D22" s="40"/>
      <c r="E22" s="40"/>
      <c r="F22" s="40"/>
      <c r="G22" s="40"/>
      <c r="H22" s="41"/>
    </row>
    <row r="23" spans="1:8" ht="18">
      <c r="A23" s="39"/>
      <c r="B23" s="40"/>
      <c r="C23" s="40"/>
      <c r="D23" s="40"/>
      <c r="E23" s="40"/>
      <c r="F23" s="40"/>
      <c r="G23" s="40"/>
      <c r="H23" s="41"/>
    </row>
    <row r="24" spans="1:8" ht="18.75">
      <c r="A24" s="39"/>
      <c r="B24" s="44" t="s">
        <v>35</v>
      </c>
      <c r="C24" s="45" t="s">
        <v>1</v>
      </c>
      <c r="D24" s="46" t="s">
        <v>2</v>
      </c>
      <c r="E24" s="45" t="s">
        <v>3</v>
      </c>
      <c r="F24" s="40"/>
      <c r="G24" s="40"/>
      <c r="H24" s="41"/>
    </row>
    <row r="25" spans="1:8" ht="18.75">
      <c r="A25" s="39"/>
      <c r="B25" s="44" t="s">
        <v>7</v>
      </c>
      <c r="C25" s="47">
        <f>C20</f>
        <v>500</v>
      </c>
      <c r="D25" s="48">
        <f>D20</f>
        <v>500</v>
      </c>
      <c r="E25" s="47">
        <f>E20</f>
        <v>150</v>
      </c>
      <c r="F25" s="40"/>
      <c r="G25" s="40"/>
      <c r="H25" s="41"/>
    </row>
    <row r="26" spans="1:8" ht="19.5" thickBot="1">
      <c r="A26" s="39"/>
      <c r="B26" s="44" t="s">
        <v>8</v>
      </c>
      <c r="C26" s="49">
        <f>C25+0.5*E25</f>
        <v>575</v>
      </c>
      <c r="D26" s="50">
        <f>D25+0.5*E25</f>
        <v>575</v>
      </c>
      <c r="E26" s="51">
        <f>D26*C7</f>
        <v>172.5</v>
      </c>
      <c r="F26" s="40"/>
      <c r="G26" s="40"/>
      <c r="H26" s="41"/>
    </row>
    <row r="27" spans="1:8" ht="19.5" thickBot="1">
      <c r="A27" s="39"/>
      <c r="B27" s="52" t="s">
        <v>13</v>
      </c>
      <c r="C27" s="53">
        <v>100</v>
      </c>
      <c r="D27" s="54">
        <v>100</v>
      </c>
      <c r="E27" s="55">
        <f>D27*C7</f>
        <v>30</v>
      </c>
      <c r="F27" s="40"/>
      <c r="G27" s="40"/>
      <c r="H27" s="41"/>
    </row>
    <row r="28" spans="1:8" ht="18.75">
      <c r="A28" s="39"/>
      <c r="B28" s="44" t="s">
        <v>9</v>
      </c>
      <c r="C28" s="56">
        <f>C26*0.02</f>
        <v>11.5</v>
      </c>
      <c r="D28" s="57">
        <f>D26*0.02</f>
        <v>11.5</v>
      </c>
      <c r="E28" s="51">
        <f>E26*0.06</f>
        <v>10.35</v>
      </c>
      <c r="F28" s="40"/>
      <c r="G28" s="40"/>
      <c r="H28" s="41"/>
    </row>
    <row r="29" spans="1:8" ht="18.75">
      <c r="A29" s="39"/>
      <c r="B29" s="44" t="s">
        <v>10</v>
      </c>
      <c r="C29" s="51">
        <f>C26-(C27+C28)</f>
        <v>463.5</v>
      </c>
      <c r="D29" s="58">
        <f>D26-(D27+D28)</f>
        <v>463.5</v>
      </c>
      <c r="E29" s="51">
        <f>E26-(E27+E28)</f>
        <v>132.15</v>
      </c>
      <c r="F29" s="40"/>
      <c r="G29" s="40"/>
      <c r="H29" s="41"/>
    </row>
    <row r="30" spans="1:8" ht="19.5" thickBot="1">
      <c r="A30" s="39"/>
      <c r="B30" s="44" t="s">
        <v>11</v>
      </c>
      <c r="C30" s="49">
        <f>C29+0.5*E29</f>
        <v>529.575</v>
      </c>
      <c r="D30" s="50">
        <f>D29+0.5*E29</f>
        <v>529.575</v>
      </c>
      <c r="E30" s="51">
        <f>D30*C7</f>
        <v>158.8725</v>
      </c>
      <c r="F30" s="40"/>
      <c r="G30" s="40"/>
      <c r="H30" s="41"/>
    </row>
    <row r="31" spans="1:8" ht="19.5" thickBot="1">
      <c r="A31" s="39"/>
      <c r="B31" s="52" t="s">
        <v>12</v>
      </c>
      <c r="C31" s="53">
        <v>100</v>
      </c>
      <c r="D31" s="54">
        <v>100</v>
      </c>
      <c r="E31" s="55">
        <f>D31*C7</f>
        <v>30</v>
      </c>
      <c r="F31" s="40"/>
      <c r="G31" s="40"/>
      <c r="H31" s="41"/>
    </row>
    <row r="32" spans="1:8" ht="18.75">
      <c r="A32" s="39"/>
      <c r="B32" s="44" t="s">
        <v>14</v>
      </c>
      <c r="C32" s="56">
        <f>C30*0.02</f>
        <v>10.591500000000002</v>
      </c>
      <c r="D32" s="57">
        <f>D30*0.02</f>
        <v>10.591500000000002</v>
      </c>
      <c r="E32" s="51">
        <f>+E30*0.06</f>
        <v>9.53235</v>
      </c>
      <c r="F32" s="40"/>
      <c r="G32" s="40"/>
      <c r="H32" s="41"/>
    </row>
    <row r="33" spans="1:8" ht="18.75">
      <c r="A33" s="39"/>
      <c r="B33" s="44" t="s">
        <v>15</v>
      </c>
      <c r="C33" s="51">
        <f>C30-(C31+C32)</f>
        <v>418.98350000000005</v>
      </c>
      <c r="D33" s="58">
        <f>D30-(D31+D32)</f>
        <v>418.98350000000005</v>
      </c>
      <c r="E33" s="51">
        <f>E30-(E31+E32)</f>
        <v>119.34015</v>
      </c>
      <c r="F33" s="40"/>
      <c r="G33" s="40"/>
      <c r="H33" s="41"/>
    </row>
    <row r="34" spans="1:8" ht="19.5" thickBot="1">
      <c r="A34" s="39"/>
      <c r="B34" s="44" t="s">
        <v>16</v>
      </c>
      <c r="C34" s="49">
        <f>C33+0.5*E33</f>
        <v>478.65357500000005</v>
      </c>
      <c r="D34" s="50">
        <f>D33+0.5*E33</f>
        <v>478.65357500000005</v>
      </c>
      <c r="E34" s="51">
        <f>D34*C7</f>
        <v>143.59607250000002</v>
      </c>
      <c r="F34" s="40"/>
      <c r="G34" s="40"/>
      <c r="H34" s="41"/>
    </row>
    <row r="35" spans="1:8" ht="19.5" thickBot="1">
      <c r="A35" s="39"/>
      <c r="B35" s="52" t="s">
        <v>17</v>
      </c>
      <c r="C35" s="59">
        <v>75</v>
      </c>
      <c r="D35" s="53">
        <v>75</v>
      </c>
      <c r="E35" s="55">
        <f>D35*C7</f>
        <v>22.5</v>
      </c>
      <c r="F35" s="40"/>
      <c r="G35" s="40"/>
      <c r="H35" s="41"/>
    </row>
    <row r="36" spans="1:8" ht="18.75">
      <c r="A36" s="39"/>
      <c r="B36" s="44" t="s">
        <v>18</v>
      </c>
      <c r="C36" s="56">
        <f>C34*0.02</f>
        <v>9.573071500000001</v>
      </c>
      <c r="D36" s="57">
        <f>D34*0.02</f>
        <v>9.573071500000001</v>
      </c>
      <c r="E36" s="51">
        <f>E34*0.06</f>
        <v>8.615764350000001</v>
      </c>
      <c r="F36" s="40"/>
      <c r="G36" s="40"/>
      <c r="H36" s="41"/>
    </row>
    <row r="37" spans="1:8" ht="18.75">
      <c r="A37" s="39"/>
      <c r="B37" s="44" t="s">
        <v>19</v>
      </c>
      <c r="C37" s="51">
        <f>C34-(C35+C36)</f>
        <v>394.0805035000001</v>
      </c>
      <c r="D37" s="58">
        <f>D34-(D35+D36)</f>
        <v>394.0805035000001</v>
      </c>
      <c r="E37" s="51">
        <f>E34-(E35+E36)</f>
        <v>112.48030815000001</v>
      </c>
      <c r="F37" s="40"/>
      <c r="G37" s="40"/>
      <c r="H37" s="41"/>
    </row>
    <row r="38" spans="1:8" ht="19.5" thickBot="1">
      <c r="A38" s="39"/>
      <c r="B38" s="44" t="s">
        <v>20</v>
      </c>
      <c r="C38" s="49">
        <f>C37+0.5*E37</f>
        <v>450.3206575750001</v>
      </c>
      <c r="D38" s="50">
        <f>D37+0.5*E37</f>
        <v>450.3206575750001</v>
      </c>
      <c r="E38" s="51">
        <f>D38*C7</f>
        <v>135.09619727250004</v>
      </c>
      <c r="F38" s="40"/>
      <c r="G38" s="40"/>
      <c r="H38" s="41"/>
    </row>
    <row r="39" spans="1:8" ht="19.5" thickBot="1">
      <c r="A39" s="39"/>
      <c r="B39" s="52" t="s">
        <v>21</v>
      </c>
      <c r="C39" s="53">
        <v>75</v>
      </c>
      <c r="D39" s="54">
        <v>75</v>
      </c>
      <c r="E39" s="55">
        <f>D39*C7</f>
        <v>22.5</v>
      </c>
      <c r="F39" s="40"/>
      <c r="G39" s="40"/>
      <c r="H39" s="41"/>
    </row>
    <row r="40" spans="1:8" ht="19.5" thickBot="1">
      <c r="A40" s="39"/>
      <c r="B40" s="60" t="s">
        <v>22</v>
      </c>
      <c r="C40" s="61">
        <f>C38*0.02</f>
        <v>9.006413151500002</v>
      </c>
      <c r="D40" s="62">
        <f>D38*0.02</f>
        <v>9.006413151500002</v>
      </c>
      <c r="E40" s="49">
        <f>E38*0.06</f>
        <v>8.105771836350002</v>
      </c>
      <c r="F40" s="43" t="s">
        <v>33</v>
      </c>
      <c r="G40" s="43" t="s">
        <v>31</v>
      </c>
      <c r="H40" s="41"/>
    </row>
    <row r="41" spans="1:8" ht="18.75">
      <c r="A41" s="39"/>
      <c r="B41" s="63" t="s">
        <v>30</v>
      </c>
      <c r="C41" s="76">
        <f>C38-(C39+C40)</f>
        <v>366.3142444235001</v>
      </c>
      <c r="D41" s="76">
        <f>D38-(D39+D40)</f>
        <v>366.3142444235001</v>
      </c>
      <c r="E41" s="76">
        <f>D41*C7</f>
        <v>109.89427332705003</v>
      </c>
      <c r="F41" s="64">
        <f>SUM(C41:E41)</f>
        <v>842.5227621740503</v>
      </c>
      <c r="G41" s="65">
        <f>F41/C9*100</f>
        <v>4.212613810870251</v>
      </c>
      <c r="H41" s="41"/>
    </row>
    <row r="42" spans="1:8" ht="18.75">
      <c r="A42" s="39"/>
      <c r="B42" s="44" t="s">
        <v>5</v>
      </c>
      <c r="C42" s="77">
        <f>C14</f>
        <v>450</v>
      </c>
      <c r="D42" s="77">
        <f>D14</f>
        <v>450</v>
      </c>
      <c r="E42" s="78">
        <f>E14</f>
        <v>135</v>
      </c>
      <c r="F42" s="66">
        <f>SUM(C42:E42)</f>
        <v>1035</v>
      </c>
      <c r="G42" s="67">
        <f>F42/C9*100</f>
        <v>5.175</v>
      </c>
      <c r="H42" s="41"/>
    </row>
    <row r="43" spans="1:8" ht="19.5" thickBot="1">
      <c r="A43" s="39"/>
      <c r="B43" s="68" t="s">
        <v>23</v>
      </c>
      <c r="C43" s="69">
        <f>C41/C42*100</f>
        <v>81.40316542744446</v>
      </c>
      <c r="D43" s="69">
        <f>D41/D42*100</f>
        <v>81.40316542744446</v>
      </c>
      <c r="E43" s="69">
        <f>E41/E42*100</f>
        <v>81.40316542744446</v>
      </c>
      <c r="F43" s="70">
        <f>F41/F42*100</f>
        <v>81.40316542744446</v>
      </c>
      <c r="G43" s="71"/>
      <c r="H43" s="41"/>
    </row>
    <row r="44" spans="1:8" ht="18">
      <c r="A44" s="39"/>
      <c r="B44" s="40"/>
      <c r="C44" s="40"/>
      <c r="D44" s="40"/>
      <c r="E44" s="40"/>
      <c r="F44" s="40"/>
      <c r="G44" s="40"/>
      <c r="H44" s="41"/>
    </row>
    <row r="45" spans="1:8" ht="18">
      <c r="A45" s="1" t="s">
        <v>43</v>
      </c>
      <c r="B45" s="40"/>
      <c r="C45" s="43"/>
      <c r="D45" s="43"/>
      <c r="E45" s="40"/>
      <c r="F45" s="40"/>
      <c r="G45" s="40"/>
      <c r="H45" s="41"/>
    </row>
    <row r="46" spans="1:8" ht="18">
      <c r="A46" s="39"/>
      <c r="B46" s="40"/>
      <c r="C46" s="40"/>
      <c r="D46" s="40"/>
      <c r="E46" s="40"/>
      <c r="F46" s="40"/>
      <c r="G46" s="40"/>
      <c r="H46" s="41"/>
    </row>
    <row r="47" spans="1:8" ht="18">
      <c r="A47" s="42" t="s">
        <v>25</v>
      </c>
      <c r="B47" s="40"/>
      <c r="C47" s="40"/>
      <c r="D47" s="40"/>
      <c r="E47" s="40"/>
      <c r="F47" s="40"/>
      <c r="G47" s="40"/>
      <c r="H47" s="41"/>
    </row>
    <row r="48" spans="1:8" ht="18">
      <c r="A48" s="42" t="s">
        <v>26</v>
      </c>
      <c r="B48" s="40"/>
      <c r="C48" s="40"/>
      <c r="D48" s="40"/>
      <c r="E48" s="40"/>
      <c r="F48" s="40"/>
      <c r="G48" s="40"/>
      <c r="H48" s="41"/>
    </row>
    <row r="49" spans="1:8" ht="18">
      <c r="A49" s="42" t="s">
        <v>27</v>
      </c>
      <c r="B49" s="40"/>
      <c r="C49" s="40"/>
      <c r="D49" s="40"/>
      <c r="E49" s="40"/>
      <c r="F49" s="40"/>
      <c r="G49" s="40"/>
      <c r="H49" s="41"/>
    </row>
    <row r="50" spans="1:8" ht="18">
      <c r="A50" s="42" t="s">
        <v>28</v>
      </c>
      <c r="B50" s="40"/>
      <c r="C50" s="40"/>
      <c r="D50" s="40"/>
      <c r="E50" s="40"/>
      <c r="F50" s="40"/>
      <c r="G50" s="40"/>
      <c r="H50" s="41"/>
    </row>
    <row r="51" spans="1:8" ht="18">
      <c r="A51" s="42" t="s">
        <v>29</v>
      </c>
      <c r="B51" s="40"/>
      <c r="C51" s="40"/>
      <c r="D51" s="40"/>
      <c r="E51" s="40"/>
      <c r="F51" s="40"/>
      <c r="G51" s="40"/>
      <c r="H51" s="41"/>
    </row>
    <row r="52" spans="1:8" ht="12.75" customHeight="1">
      <c r="A52" s="42" t="s">
        <v>41</v>
      </c>
      <c r="B52" s="43"/>
      <c r="C52" s="40"/>
      <c r="D52" s="40"/>
      <c r="E52" s="40"/>
      <c r="F52" s="40"/>
      <c r="G52" s="40"/>
      <c r="H52" s="41"/>
    </row>
    <row r="53" spans="1:8" ht="18">
      <c r="A53" s="39"/>
      <c r="B53" s="40"/>
      <c r="C53" s="40"/>
      <c r="D53" s="40"/>
      <c r="E53" s="40"/>
      <c r="F53" s="40"/>
      <c r="G53" s="40"/>
      <c r="H53" s="41"/>
    </row>
    <row r="54" spans="1:8" ht="18">
      <c r="A54" s="39"/>
      <c r="B54" s="40"/>
      <c r="C54" s="40"/>
      <c r="D54" s="40"/>
      <c r="E54" s="40"/>
      <c r="F54" s="40"/>
      <c r="G54" s="40"/>
      <c r="H54" s="41"/>
    </row>
    <row r="55" spans="1:8" ht="18.75" thickBot="1">
      <c r="A55" s="72"/>
      <c r="B55" s="73"/>
      <c r="C55" s="73"/>
      <c r="D55" s="73"/>
      <c r="E55" s="73"/>
      <c r="F55" s="73"/>
      <c r="G55" s="73"/>
      <c r="H55" s="74"/>
    </row>
    <row r="200" ht="12.75">
      <c r="B200">
        <v>0.2</v>
      </c>
    </row>
    <row r="201" ht="12.75">
      <c r="B201">
        <v>0.25</v>
      </c>
    </row>
    <row r="202" ht="12.75">
      <c r="B202">
        <v>0.3</v>
      </c>
    </row>
    <row r="203" ht="12.75">
      <c r="B203">
        <v>0.35</v>
      </c>
    </row>
    <row r="204" ht="12.75">
      <c r="B204">
        <v>0.4</v>
      </c>
    </row>
  </sheetData>
  <sheetProtection password="8037" sheet="1" objects="1" scenarios="1" selectLockedCells="1"/>
  <protectedRanges>
    <protectedRange password="8037" sqref="C5 C8 C8 C7 C9 C20 D20 C27 D27 C31 D31 C35 D35 C39 D39" name="Range1"/>
  </protectedRanges>
  <mergeCells count="1">
    <mergeCell ref="A17:C17"/>
  </mergeCells>
  <dataValidations count="1">
    <dataValidation type="list" allowBlank="1" showInputMessage="1" showErrorMessage="1" sqref="C7">
      <formula1>$B$200:$B$204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D8" sqref="D8"/>
    </sheetView>
  </sheetViews>
  <sheetFormatPr defaultColWidth="9.140625" defaultRowHeight="12.75"/>
  <sheetData>
    <row r="3" ht="12.75">
      <c r="B3">
        <v>0.2</v>
      </c>
    </row>
    <row r="4" ht="12.75">
      <c r="B4">
        <v>0.3</v>
      </c>
    </row>
    <row r="5" ht="12.75">
      <c r="B5">
        <v>0.4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Natural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Taylor</dc:creator>
  <cp:keywords/>
  <dc:description/>
  <cp:lastModifiedBy>Rachael Norman</cp:lastModifiedBy>
  <cp:lastPrinted>2011-07-28T15:40:12Z</cp:lastPrinted>
  <dcterms:created xsi:type="dcterms:W3CDTF">2011-07-25T13:27:50Z</dcterms:created>
  <dcterms:modified xsi:type="dcterms:W3CDTF">2017-09-06T13:32:04Z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A2397086</vt:lpwstr>
  </property>
  <property fmtid="{D5CDD505-2E9C-101B-9397-08002B2CF9AE}" pid="3" name="Objective-Comment">
    <vt:lpwstr/>
  </property>
  <property fmtid="{D5CDD505-2E9C-101B-9397-08002B2CF9AE}" pid="4" name="Objective-CreationStamp">
    <vt:filetime>2017-09-06T14:32:41Z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2017-09-06T14:32:41Z</vt:filetime>
  </property>
  <property fmtid="{D5CDD505-2E9C-101B-9397-08002B2CF9AE}" pid="8" name="Objective-ModificationStamp">
    <vt:filetime>2017-09-21T11:05:24Z</vt:filetime>
  </property>
  <property fmtid="{D5CDD505-2E9C-101B-9397-08002B2CF9AE}" pid="9" name="Objective-Owner">
    <vt:lpwstr>Rachael Norman</vt:lpwstr>
  </property>
  <property fmtid="{D5CDD505-2E9C-101B-9397-08002B2CF9AE}" pid="10" name="Objective-Path">
    <vt:lpwstr>Objective Global Folder:SNH Fileplan:MAN - Management:COM - Communications:STR - Strategy:WSD - Website Documents:Web Services Strategy - SNH Website Documents:</vt:lpwstr>
  </property>
  <property fmtid="{D5CDD505-2E9C-101B-9397-08002B2CF9AE}" pid="11" name="Objective-Parent">
    <vt:lpwstr>Web Services Strategy - SNH Website Documents</vt:lpwstr>
  </property>
  <property fmtid="{D5CDD505-2E9C-101B-9397-08002B2CF9AE}" pid="12" name="Objective-State">
    <vt:lpwstr>Published</vt:lpwstr>
  </property>
  <property fmtid="{D5CDD505-2E9C-101B-9397-08002B2CF9AE}" pid="13" name="Objective-Title">
    <vt:lpwstr>B1143772 - Website pop model stag sept 12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r8>1</vt:r8>
  </property>
  <property fmtid="{D5CDD505-2E9C-101B-9397-08002B2CF9AE}" pid="17" name="Objective-FileNumber">
    <vt:lpwstr>qA153622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Sensitivity Review Date [system]">
    <vt:lpwstr/>
  </property>
  <property fmtid="{D5CDD505-2E9C-101B-9397-08002B2CF9AE}" pid="22" name="Objective-FOI Exemption [system]">
    <vt:lpwstr>Release</vt:lpwstr>
  </property>
  <property fmtid="{D5CDD505-2E9C-101B-9397-08002B2CF9AE}" pid="23" name="Objective-DPA Exemption [system]">
    <vt:lpwstr>Release</vt:lpwstr>
  </property>
  <property fmtid="{D5CDD505-2E9C-101B-9397-08002B2CF9AE}" pid="24" name="Objective-EIR Exception [system]">
    <vt:lpwstr>Release</vt:lpwstr>
  </property>
  <property fmtid="{D5CDD505-2E9C-101B-9397-08002B2CF9AE}" pid="25" name="Objective-Justification [system]">
    <vt:lpwstr/>
  </property>
  <property fmtid="{D5CDD505-2E9C-101B-9397-08002B2CF9AE}" pid="26" name="Objective-Date of Request [system]">
    <vt:lpwstr/>
  </property>
  <property fmtid="{D5CDD505-2E9C-101B-9397-08002B2CF9AE}" pid="27" name="Objective-Date of Release [system]">
    <vt:lpwstr/>
  </property>
  <property fmtid="{D5CDD505-2E9C-101B-9397-08002B2CF9AE}" pid="28" name="Objective-FOI/EIR Disclosure Date [system]">
    <vt:lpwstr/>
  </property>
  <property fmtid="{D5CDD505-2E9C-101B-9397-08002B2CF9AE}" pid="29" name="Objective-FOI/EIR Dissemination Date [system]">
    <vt:lpwstr/>
  </property>
  <property fmtid="{D5CDD505-2E9C-101B-9397-08002B2CF9AE}" pid="30" name="Objective-FOI Release Details [system]">
    <vt:lpwstr/>
  </property>
  <property fmtid="{D5CDD505-2E9C-101B-9397-08002B2CF9AE}" pid="31" name="Objective-Connect Creator [system]">
    <vt:lpwstr/>
  </property>
</Properties>
</file>